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C:\Users\jll957\Downloads\"/>
    </mc:Choice>
  </mc:AlternateContent>
  <xr:revisionPtr revIDLastSave="0" documentId="8_{F90AAFA2-5A86-4A08-9B56-6138A3050144}" xr6:coauthVersionLast="36" xr6:coauthVersionMax="36" xr10:uidLastSave="{00000000-0000-0000-0000-000000000000}"/>
  <workbookProtection workbookPassword="E992" lockStructure="1"/>
  <bookViews>
    <workbookView xWindow="0" yWindow="0" windowWidth="28800" windowHeight="13620" xr2:uid="{AE5E752A-B544-4C7A-8D8D-B8A0375E5658}"/>
  </bookViews>
  <sheets>
    <sheet name="Instructions" sheetId="24" r:id="rId1"/>
    <sheet name="Process PMs" sheetId="27" r:id="rId2"/>
    <sheet name="Outcome PMs" sheetId="5" r:id="rId3"/>
    <sheet name="Session Tracking" sheetId="31" r:id="rId4"/>
    <sheet name="Youth Demographics" sheetId="29" r:id="rId5"/>
    <sheet name="PPI Pre-Post" sheetId="33" r:id="rId6"/>
    <sheet name="Fidelity" sheetId="36" r:id="rId7"/>
    <sheet name="Demographics Summary" sheetId="38" r:id="rId8"/>
    <sheet name="calcs" sheetId="26" state="hidden" r:id="rId9"/>
    <sheet name="dbRecords" sheetId="40" state="hidden" r:id="rId10"/>
  </sheets>
  <definedNames>
    <definedName name="_xlnm.Print_Area" localSheetId="0">Instructions!$A$4:$A$26</definedName>
    <definedName name="_xlnm.Print_Area" localSheetId="2">'Outcome PMs'!$A$7:$H$14</definedName>
    <definedName name="_xlnm.Print_Titles" localSheetId="2">'Outcome PMs'!$7:$11</definedName>
    <definedName name="QtrRanges">'Process PMs'!$A$8:$D$8</definedName>
  </definedNames>
  <calcPr calcId="191029"/>
</workbook>
</file>

<file path=xl/calcChain.xml><?xml version="1.0" encoding="utf-8"?>
<calcChain xmlns="http://schemas.openxmlformats.org/spreadsheetml/2006/main">
  <c r="E144" i="33" l="1"/>
  <c r="F144" i="33"/>
  <c r="G144" i="33"/>
  <c r="H144" i="33"/>
  <c r="I144" i="33"/>
  <c r="J144" i="33"/>
  <c r="K144" i="33"/>
  <c r="L144" i="33"/>
  <c r="M144" i="33"/>
  <c r="N144" i="33"/>
  <c r="O144" i="33"/>
  <c r="P144" i="33"/>
  <c r="Q144" i="33"/>
  <c r="R144" i="33"/>
  <c r="S144" i="33"/>
  <c r="T144" i="33"/>
  <c r="U144" i="33"/>
  <c r="V144" i="33"/>
  <c r="W144" i="33"/>
  <c r="X144" i="33"/>
  <c r="Y144" i="33"/>
  <c r="Z144" i="33"/>
  <c r="AA144" i="33"/>
  <c r="AB144" i="33"/>
  <c r="AC144" i="33"/>
  <c r="AD144" i="33"/>
  <c r="AE144" i="33"/>
  <c r="AF144" i="33"/>
  <c r="AG144" i="33"/>
  <c r="AH144" i="33"/>
  <c r="AI144" i="33"/>
  <c r="AJ144" i="33"/>
  <c r="AK144" i="33"/>
  <c r="AL144" i="33"/>
  <c r="AM144" i="33"/>
  <c r="AN144" i="33"/>
  <c r="AO144" i="33"/>
  <c r="AP144" i="33"/>
  <c r="AQ144" i="33"/>
  <c r="AR144" i="33"/>
  <c r="AS144" i="33"/>
  <c r="AT144" i="33"/>
  <c r="AU144" i="33"/>
  <c r="AV144" i="33"/>
  <c r="AW144" i="33"/>
  <c r="AX144" i="33"/>
  <c r="AY144" i="33"/>
  <c r="AZ144" i="33"/>
  <c r="BA144" i="33"/>
  <c r="BB144" i="33"/>
  <c r="BC144" i="33"/>
  <c r="BD144" i="33"/>
  <c r="BE144" i="33"/>
  <c r="BF144" i="33"/>
  <c r="BG144" i="33"/>
  <c r="BH144" i="33"/>
  <c r="BI144" i="33"/>
  <c r="BJ144" i="33"/>
  <c r="BK144" i="33"/>
  <c r="BL144" i="33"/>
  <c r="BM144" i="33"/>
  <c r="BN144" i="33"/>
  <c r="BO144" i="33"/>
  <c r="BP144" i="33"/>
  <c r="BQ144" i="33"/>
  <c r="BR144" i="33"/>
  <c r="BS144" i="33"/>
  <c r="BT144" i="33"/>
  <c r="BU144" i="33"/>
  <c r="BV144" i="33"/>
  <c r="BW144" i="33"/>
  <c r="BX144" i="33"/>
  <c r="BY144" i="33"/>
  <c r="BZ144" i="33"/>
  <c r="CA144" i="33"/>
  <c r="CB144" i="33"/>
  <c r="CC144" i="33"/>
  <c r="CD144" i="33"/>
  <c r="CE144" i="33"/>
  <c r="CF144" i="33"/>
  <c r="CG144" i="33"/>
  <c r="CH144" i="33"/>
  <c r="CI144" i="33"/>
  <c r="CJ144" i="33"/>
  <c r="CK144" i="33"/>
  <c r="CL144" i="33"/>
  <c r="CM144" i="33"/>
  <c r="CN144" i="33"/>
  <c r="CO144" i="33"/>
  <c r="CP144" i="33"/>
  <c r="CQ144" i="33"/>
  <c r="CR144" i="33"/>
  <c r="CS144" i="33"/>
  <c r="CT144" i="33"/>
  <c r="CU144" i="33"/>
  <c r="CV144" i="33"/>
  <c r="CW144" i="33"/>
  <c r="CX144" i="33"/>
  <c r="CY144" i="33"/>
  <c r="K145" i="33"/>
  <c r="L145" i="33"/>
  <c r="W145" i="33"/>
  <c r="X145" i="33"/>
  <c r="AI145" i="33"/>
  <c r="AJ145" i="33"/>
  <c r="AU145" i="33"/>
  <c r="AV145" i="33"/>
  <c r="BG145" i="33"/>
  <c r="BH145" i="33"/>
  <c r="BS145" i="33"/>
  <c r="BT145" i="33"/>
  <c r="CE145" i="33"/>
  <c r="CF145" i="33"/>
  <c r="CQ145" i="33"/>
  <c r="CR145" i="33"/>
  <c r="E146" i="33"/>
  <c r="E145" i="33" s="1"/>
  <c r="F146" i="33"/>
  <c r="F145" i="33" s="1"/>
  <c r="G146" i="33"/>
  <c r="G145" i="33" s="1"/>
  <c r="H146" i="33"/>
  <c r="H145" i="33" s="1"/>
  <c r="I146" i="33"/>
  <c r="I145" i="33" s="1"/>
  <c r="J146" i="33"/>
  <c r="J145" i="33" s="1"/>
  <c r="K146" i="33"/>
  <c r="L146" i="33"/>
  <c r="M146" i="33"/>
  <c r="M145" i="33" s="1"/>
  <c r="N146" i="33"/>
  <c r="N145" i="33" s="1"/>
  <c r="O146" i="33"/>
  <c r="O145" i="33" s="1"/>
  <c r="P146" i="33"/>
  <c r="P145" i="33" s="1"/>
  <c r="Q146" i="33"/>
  <c r="Q145" i="33" s="1"/>
  <c r="R146" i="33"/>
  <c r="R145" i="33" s="1"/>
  <c r="S146" i="33"/>
  <c r="S145" i="33" s="1"/>
  <c r="T146" i="33"/>
  <c r="T145" i="33" s="1"/>
  <c r="U146" i="33"/>
  <c r="U145" i="33" s="1"/>
  <c r="V146" i="33"/>
  <c r="V145" i="33" s="1"/>
  <c r="W146" i="33"/>
  <c r="X146" i="33"/>
  <c r="Y146" i="33"/>
  <c r="Y145" i="33" s="1"/>
  <c r="Z146" i="33"/>
  <c r="Z145" i="33" s="1"/>
  <c r="AA146" i="33"/>
  <c r="AA145" i="33" s="1"/>
  <c r="AB146" i="33"/>
  <c r="AB145" i="33" s="1"/>
  <c r="AC146" i="33"/>
  <c r="AC145" i="33" s="1"/>
  <c r="AD146" i="33"/>
  <c r="AD145" i="33" s="1"/>
  <c r="AE146" i="33"/>
  <c r="AE145" i="33" s="1"/>
  <c r="AF146" i="33"/>
  <c r="AF145" i="33" s="1"/>
  <c r="AG146" i="33"/>
  <c r="AG145" i="33" s="1"/>
  <c r="AH146" i="33"/>
  <c r="AH145" i="33" s="1"/>
  <c r="AI146" i="33"/>
  <c r="AJ146" i="33"/>
  <c r="AK146" i="33"/>
  <c r="AK145" i="33" s="1"/>
  <c r="AL146" i="33"/>
  <c r="AL145" i="33" s="1"/>
  <c r="AM146" i="33"/>
  <c r="AM145" i="33" s="1"/>
  <c r="AN146" i="33"/>
  <c r="AN145" i="33" s="1"/>
  <c r="AO146" i="33"/>
  <c r="AO145" i="33" s="1"/>
  <c r="AP146" i="33"/>
  <c r="AP145" i="33" s="1"/>
  <c r="AQ146" i="33"/>
  <c r="AQ145" i="33" s="1"/>
  <c r="AR146" i="33"/>
  <c r="AR145" i="33" s="1"/>
  <c r="AS146" i="33"/>
  <c r="AS145" i="33" s="1"/>
  <c r="AT146" i="33"/>
  <c r="AT145" i="33" s="1"/>
  <c r="AU146" i="33"/>
  <c r="AV146" i="33"/>
  <c r="AW146" i="33"/>
  <c r="AW145" i="33" s="1"/>
  <c r="AX146" i="33"/>
  <c r="AX145" i="33" s="1"/>
  <c r="AY146" i="33"/>
  <c r="AY145" i="33" s="1"/>
  <c r="AZ146" i="33"/>
  <c r="AZ145" i="33" s="1"/>
  <c r="BA146" i="33"/>
  <c r="BA145" i="33" s="1"/>
  <c r="BB146" i="33"/>
  <c r="BB145" i="33" s="1"/>
  <c r="BC146" i="33"/>
  <c r="BC145" i="33" s="1"/>
  <c r="BD146" i="33"/>
  <c r="BD145" i="33" s="1"/>
  <c r="BE146" i="33"/>
  <c r="BE145" i="33" s="1"/>
  <c r="BF146" i="33"/>
  <c r="BF145" i="33" s="1"/>
  <c r="BG146" i="33"/>
  <c r="BH146" i="33"/>
  <c r="BI146" i="33"/>
  <c r="BI145" i="33" s="1"/>
  <c r="BJ146" i="33"/>
  <c r="BJ145" i="33" s="1"/>
  <c r="BK146" i="33"/>
  <c r="BK145" i="33" s="1"/>
  <c r="BL146" i="33"/>
  <c r="BL145" i="33" s="1"/>
  <c r="BM146" i="33"/>
  <c r="BM145" i="33" s="1"/>
  <c r="BN146" i="33"/>
  <c r="BN145" i="33" s="1"/>
  <c r="BO146" i="33"/>
  <c r="BO145" i="33" s="1"/>
  <c r="BP146" i="33"/>
  <c r="BP145" i="33" s="1"/>
  <c r="BQ146" i="33"/>
  <c r="BQ145" i="33" s="1"/>
  <c r="BR146" i="33"/>
  <c r="BR145" i="33" s="1"/>
  <c r="BS146" i="33"/>
  <c r="BT146" i="33"/>
  <c r="BU146" i="33"/>
  <c r="BU145" i="33" s="1"/>
  <c r="BV146" i="33"/>
  <c r="BV145" i="33" s="1"/>
  <c r="BW146" i="33"/>
  <c r="BW145" i="33" s="1"/>
  <c r="BX146" i="33"/>
  <c r="BX145" i="33" s="1"/>
  <c r="BY146" i="33"/>
  <c r="BY145" i="33" s="1"/>
  <c r="BZ146" i="33"/>
  <c r="BZ145" i="33" s="1"/>
  <c r="CA146" i="33"/>
  <c r="CA145" i="33" s="1"/>
  <c r="CB146" i="33"/>
  <c r="CB145" i="33" s="1"/>
  <c r="CC146" i="33"/>
  <c r="CC145" i="33" s="1"/>
  <c r="CD146" i="33"/>
  <c r="CD145" i="33" s="1"/>
  <c r="CE146" i="33"/>
  <c r="CF146" i="33"/>
  <c r="CG146" i="33"/>
  <c r="CG145" i="33" s="1"/>
  <c r="CH146" i="33"/>
  <c r="CH145" i="33" s="1"/>
  <c r="CI146" i="33"/>
  <c r="CI145" i="33" s="1"/>
  <c r="CJ146" i="33"/>
  <c r="CJ145" i="33" s="1"/>
  <c r="CK146" i="33"/>
  <c r="CK145" i="33" s="1"/>
  <c r="CL146" i="33"/>
  <c r="CL145" i="33" s="1"/>
  <c r="CM146" i="33"/>
  <c r="CM145" i="33" s="1"/>
  <c r="CN146" i="33"/>
  <c r="CN145" i="33" s="1"/>
  <c r="CO146" i="33"/>
  <c r="CO145" i="33" s="1"/>
  <c r="CP146" i="33"/>
  <c r="CP145" i="33" s="1"/>
  <c r="CQ146" i="33"/>
  <c r="CR146" i="33"/>
  <c r="CS146" i="33"/>
  <c r="CS145" i="33" s="1"/>
  <c r="CT146" i="33"/>
  <c r="CT145" i="33" s="1"/>
  <c r="CU146" i="33"/>
  <c r="CU145" i="33" s="1"/>
  <c r="CV146" i="33"/>
  <c r="CV145" i="33" s="1"/>
  <c r="CW146" i="33"/>
  <c r="CW145" i="33" s="1"/>
  <c r="CX146" i="33"/>
  <c r="CX145" i="33" s="1"/>
  <c r="CY146" i="33"/>
  <c r="CY145" i="33" s="1"/>
  <c r="E147" i="33"/>
  <c r="F147" i="33"/>
  <c r="G147" i="33"/>
  <c r="H147" i="33"/>
  <c r="I147" i="33"/>
  <c r="J147" i="33"/>
  <c r="K147" i="33"/>
  <c r="L147" i="33"/>
  <c r="M147" i="33"/>
  <c r="N147" i="33"/>
  <c r="O147" i="33"/>
  <c r="P147" i="33"/>
  <c r="Q147" i="33"/>
  <c r="R147" i="33"/>
  <c r="S147" i="33"/>
  <c r="T147" i="33"/>
  <c r="U147" i="33"/>
  <c r="V147" i="33"/>
  <c r="W147" i="33"/>
  <c r="X147" i="33"/>
  <c r="Y147" i="33"/>
  <c r="Z147" i="33"/>
  <c r="AA147" i="33"/>
  <c r="AB147" i="33"/>
  <c r="AC147" i="33"/>
  <c r="AD147" i="33"/>
  <c r="AE147" i="33"/>
  <c r="AF147" i="33"/>
  <c r="AG147" i="33"/>
  <c r="AH147" i="33"/>
  <c r="AI147" i="33"/>
  <c r="AJ147" i="33"/>
  <c r="AK147" i="33"/>
  <c r="AL147" i="33"/>
  <c r="AM147" i="33"/>
  <c r="AN147" i="33"/>
  <c r="AO147" i="33"/>
  <c r="AP147" i="33"/>
  <c r="AQ147" i="33"/>
  <c r="AR147" i="33"/>
  <c r="AS147" i="33"/>
  <c r="AT147" i="33"/>
  <c r="AU147" i="33"/>
  <c r="AV147" i="33"/>
  <c r="AW147" i="33"/>
  <c r="AX147" i="33"/>
  <c r="AY147" i="33"/>
  <c r="AZ147" i="33"/>
  <c r="BA147" i="33"/>
  <c r="BB147" i="33"/>
  <c r="BC147" i="33"/>
  <c r="BD147" i="33"/>
  <c r="BE147" i="33"/>
  <c r="BF147" i="33"/>
  <c r="BG147" i="33"/>
  <c r="BH147" i="33"/>
  <c r="BI147" i="33"/>
  <c r="BJ147" i="33"/>
  <c r="BK147" i="33"/>
  <c r="BL147" i="33"/>
  <c r="BM147" i="33"/>
  <c r="BN147" i="33"/>
  <c r="BO147" i="33"/>
  <c r="BP147" i="33"/>
  <c r="BQ147" i="33"/>
  <c r="BR147" i="33"/>
  <c r="BS147" i="33"/>
  <c r="BT147" i="33"/>
  <c r="BU147" i="33"/>
  <c r="BV147" i="33"/>
  <c r="BW147" i="33"/>
  <c r="BX147" i="33"/>
  <c r="BY147" i="33"/>
  <c r="BZ147" i="33"/>
  <c r="CA147" i="33"/>
  <c r="CB147" i="33"/>
  <c r="CC147" i="33"/>
  <c r="CD147" i="33"/>
  <c r="CE147" i="33"/>
  <c r="CF147" i="33"/>
  <c r="CG147" i="33"/>
  <c r="CH147" i="33"/>
  <c r="CI147" i="33"/>
  <c r="CJ147" i="33"/>
  <c r="CK147" i="33"/>
  <c r="CL147" i="33"/>
  <c r="CM147" i="33"/>
  <c r="CN147" i="33"/>
  <c r="CO147" i="33"/>
  <c r="CP147" i="33"/>
  <c r="CQ147" i="33"/>
  <c r="CR147" i="33"/>
  <c r="CS147" i="33"/>
  <c r="CT147" i="33"/>
  <c r="CU147" i="33"/>
  <c r="CV147" i="33"/>
  <c r="CW147" i="33"/>
  <c r="CX147" i="33"/>
  <c r="CY147" i="33"/>
  <c r="N148" i="33"/>
  <c r="O148" i="33"/>
  <c r="Z148" i="33"/>
  <c r="AA148" i="33"/>
  <c r="AL148" i="33"/>
  <c r="AM148" i="33"/>
  <c r="AX148" i="33"/>
  <c r="AY148" i="33"/>
  <c r="BJ148" i="33"/>
  <c r="BK148" i="33"/>
  <c r="BV148" i="33"/>
  <c r="BW148" i="33"/>
  <c r="CH148" i="33"/>
  <c r="CI148" i="33"/>
  <c r="CT148" i="33"/>
  <c r="CU148" i="33"/>
  <c r="E149" i="33"/>
  <c r="E148" i="33" s="1"/>
  <c r="F149" i="33"/>
  <c r="F148" i="33" s="1"/>
  <c r="G149" i="33"/>
  <c r="G148" i="33" s="1"/>
  <c r="H149" i="33"/>
  <c r="H148" i="33" s="1"/>
  <c r="I149" i="33"/>
  <c r="I148" i="33" s="1"/>
  <c r="J149" i="33"/>
  <c r="J148" i="33" s="1"/>
  <c r="K149" i="33"/>
  <c r="K148" i="33" s="1"/>
  <c r="L149" i="33"/>
  <c r="L148" i="33" s="1"/>
  <c r="M149" i="33"/>
  <c r="M148" i="33" s="1"/>
  <c r="N149" i="33"/>
  <c r="O149" i="33"/>
  <c r="P149" i="33"/>
  <c r="P148" i="33" s="1"/>
  <c r="Q149" i="33"/>
  <c r="Q148" i="33" s="1"/>
  <c r="R149" i="33"/>
  <c r="R148" i="33" s="1"/>
  <c r="S149" i="33"/>
  <c r="S148" i="33" s="1"/>
  <c r="T149" i="33"/>
  <c r="T148" i="33" s="1"/>
  <c r="U149" i="33"/>
  <c r="U148" i="33" s="1"/>
  <c r="V149" i="33"/>
  <c r="V148" i="33" s="1"/>
  <c r="W149" i="33"/>
  <c r="W148" i="33" s="1"/>
  <c r="X149" i="33"/>
  <c r="X148" i="33" s="1"/>
  <c r="Y149" i="33"/>
  <c r="Y148" i="33" s="1"/>
  <c r="Z149" i="33"/>
  <c r="AA149" i="33"/>
  <c r="AB149" i="33"/>
  <c r="AB148" i="33" s="1"/>
  <c r="AC149" i="33"/>
  <c r="AC148" i="33" s="1"/>
  <c r="AD149" i="33"/>
  <c r="AD148" i="33" s="1"/>
  <c r="AE149" i="33"/>
  <c r="AE148" i="33" s="1"/>
  <c r="AF149" i="33"/>
  <c r="AF148" i="33" s="1"/>
  <c r="AG149" i="33"/>
  <c r="AG148" i="33" s="1"/>
  <c r="AH149" i="33"/>
  <c r="AH148" i="33" s="1"/>
  <c r="AI149" i="33"/>
  <c r="AI148" i="33" s="1"/>
  <c r="AJ149" i="33"/>
  <c r="AJ148" i="33" s="1"/>
  <c r="AK149" i="33"/>
  <c r="AK148" i="33" s="1"/>
  <c r="AL149" i="33"/>
  <c r="AM149" i="33"/>
  <c r="AN149" i="33"/>
  <c r="AN148" i="33" s="1"/>
  <c r="AO149" i="33"/>
  <c r="AO148" i="33" s="1"/>
  <c r="AP149" i="33"/>
  <c r="AP148" i="33" s="1"/>
  <c r="AQ149" i="33"/>
  <c r="AQ148" i="33" s="1"/>
  <c r="AR149" i="33"/>
  <c r="AR148" i="33" s="1"/>
  <c r="AS149" i="33"/>
  <c r="AS148" i="33" s="1"/>
  <c r="AT149" i="33"/>
  <c r="AT148" i="33" s="1"/>
  <c r="AU149" i="33"/>
  <c r="AU148" i="33" s="1"/>
  <c r="AV149" i="33"/>
  <c r="AV148" i="33" s="1"/>
  <c r="AW149" i="33"/>
  <c r="AW148" i="33" s="1"/>
  <c r="AX149" i="33"/>
  <c r="AY149" i="33"/>
  <c r="AZ149" i="33"/>
  <c r="AZ148" i="33" s="1"/>
  <c r="BA149" i="33"/>
  <c r="BA148" i="33" s="1"/>
  <c r="BB149" i="33"/>
  <c r="BB148" i="33" s="1"/>
  <c r="BC149" i="33"/>
  <c r="BC148" i="33" s="1"/>
  <c r="BD149" i="33"/>
  <c r="BD148" i="33" s="1"/>
  <c r="BE149" i="33"/>
  <c r="BE148" i="33" s="1"/>
  <c r="BF149" i="33"/>
  <c r="BF148" i="33" s="1"/>
  <c r="BG149" i="33"/>
  <c r="BG148" i="33" s="1"/>
  <c r="BH149" i="33"/>
  <c r="BH148" i="33" s="1"/>
  <c r="BI149" i="33"/>
  <c r="BI148" i="33" s="1"/>
  <c r="BJ149" i="33"/>
  <c r="BK149" i="33"/>
  <c r="BL149" i="33"/>
  <c r="BL148" i="33" s="1"/>
  <c r="BM149" i="33"/>
  <c r="BM148" i="33" s="1"/>
  <c r="BN149" i="33"/>
  <c r="BN148" i="33" s="1"/>
  <c r="BO149" i="33"/>
  <c r="BO148" i="33" s="1"/>
  <c r="BP149" i="33"/>
  <c r="BP148" i="33" s="1"/>
  <c r="BQ149" i="33"/>
  <c r="BQ148" i="33" s="1"/>
  <c r="BR149" i="33"/>
  <c r="BR148" i="33" s="1"/>
  <c r="BS149" i="33"/>
  <c r="BS148" i="33" s="1"/>
  <c r="BT149" i="33"/>
  <c r="BT148" i="33" s="1"/>
  <c r="BU149" i="33"/>
  <c r="BU148" i="33" s="1"/>
  <c r="BV149" i="33"/>
  <c r="BW149" i="33"/>
  <c r="BX149" i="33"/>
  <c r="BX148" i="33" s="1"/>
  <c r="BY149" i="33"/>
  <c r="BY148" i="33" s="1"/>
  <c r="BZ149" i="33"/>
  <c r="BZ148" i="33" s="1"/>
  <c r="CA149" i="33"/>
  <c r="CA148" i="33" s="1"/>
  <c r="CB149" i="33"/>
  <c r="CB148" i="33" s="1"/>
  <c r="CC149" i="33"/>
  <c r="CC148" i="33" s="1"/>
  <c r="CD149" i="33"/>
  <c r="CD148" i="33" s="1"/>
  <c r="CE149" i="33"/>
  <c r="CE148" i="33" s="1"/>
  <c r="CF149" i="33"/>
  <c r="CF148" i="33" s="1"/>
  <c r="CG149" i="33"/>
  <c r="CG148" i="33" s="1"/>
  <c r="CH149" i="33"/>
  <c r="CI149" i="33"/>
  <c r="CJ149" i="33"/>
  <c r="CJ148" i="33" s="1"/>
  <c r="CK149" i="33"/>
  <c r="CK148" i="33" s="1"/>
  <c r="CL149" i="33"/>
  <c r="CL148" i="33" s="1"/>
  <c r="CM149" i="33"/>
  <c r="CM148" i="33" s="1"/>
  <c r="CN149" i="33"/>
  <c r="CN148" i="33" s="1"/>
  <c r="CO149" i="33"/>
  <c r="CO148" i="33" s="1"/>
  <c r="CP149" i="33"/>
  <c r="CP148" i="33" s="1"/>
  <c r="CQ149" i="33"/>
  <c r="CQ148" i="33" s="1"/>
  <c r="CR149" i="33"/>
  <c r="CR148" i="33" s="1"/>
  <c r="CS149" i="33"/>
  <c r="CS148" i="33" s="1"/>
  <c r="CT149" i="33"/>
  <c r="CU149" i="33"/>
  <c r="CV149" i="33"/>
  <c r="CV148" i="33" s="1"/>
  <c r="CW149" i="33"/>
  <c r="CW148" i="33" s="1"/>
  <c r="CX149" i="33"/>
  <c r="CX148" i="33" s="1"/>
  <c r="CY149" i="33"/>
  <c r="CY148" i="33" s="1"/>
  <c r="E150" i="33"/>
  <c r="F150" i="33"/>
  <c r="G150" i="33"/>
  <c r="H150" i="33"/>
  <c r="I150" i="33"/>
  <c r="J150" i="33"/>
  <c r="K150" i="33"/>
  <c r="L150" i="33"/>
  <c r="M150" i="33"/>
  <c r="N150" i="33"/>
  <c r="O150" i="33"/>
  <c r="P150" i="33"/>
  <c r="Q150" i="33"/>
  <c r="R150" i="33"/>
  <c r="S150" i="33"/>
  <c r="T150" i="33"/>
  <c r="U150" i="33"/>
  <c r="V150" i="33"/>
  <c r="W150" i="33"/>
  <c r="X150" i="33"/>
  <c r="Y150" i="33"/>
  <c r="Z150" i="33"/>
  <c r="AA150" i="33"/>
  <c r="AB150" i="33"/>
  <c r="AC150" i="33"/>
  <c r="AD150" i="33"/>
  <c r="AE150" i="33"/>
  <c r="AF150" i="33"/>
  <c r="AG150" i="33"/>
  <c r="AH150" i="33"/>
  <c r="AI150" i="33"/>
  <c r="AJ150" i="33"/>
  <c r="AK150" i="33"/>
  <c r="AL150" i="33"/>
  <c r="AM150" i="33"/>
  <c r="AN150" i="33"/>
  <c r="AO150" i="33"/>
  <c r="AP150" i="33"/>
  <c r="AQ150" i="33"/>
  <c r="AR150" i="33"/>
  <c r="AS150" i="33"/>
  <c r="AT150" i="33"/>
  <c r="AU150" i="33"/>
  <c r="AV150" i="33"/>
  <c r="AW150" i="33"/>
  <c r="AX150" i="33"/>
  <c r="AY150" i="33"/>
  <c r="AZ150" i="33"/>
  <c r="BA150" i="33"/>
  <c r="BB150" i="33"/>
  <c r="BC150" i="33"/>
  <c r="BD150" i="33"/>
  <c r="BE150" i="33"/>
  <c r="BF150" i="33"/>
  <c r="BG150" i="33"/>
  <c r="BH150" i="33"/>
  <c r="BI150" i="33"/>
  <c r="BJ150" i="33"/>
  <c r="BK150" i="33"/>
  <c r="BL150" i="33"/>
  <c r="BM150" i="33"/>
  <c r="BN150" i="33"/>
  <c r="BO150" i="33"/>
  <c r="BP150" i="33"/>
  <c r="BQ150" i="33"/>
  <c r="BR150" i="33"/>
  <c r="BS150" i="33"/>
  <c r="BT150" i="33"/>
  <c r="BU150" i="33"/>
  <c r="BV150" i="33"/>
  <c r="BW150" i="33"/>
  <c r="BX150" i="33"/>
  <c r="BY150" i="33"/>
  <c r="BZ150" i="33"/>
  <c r="CA150" i="33"/>
  <c r="CB150" i="33"/>
  <c r="CC150" i="33"/>
  <c r="CD150" i="33"/>
  <c r="CE150" i="33"/>
  <c r="CF150" i="33"/>
  <c r="CG150" i="33"/>
  <c r="CH150" i="33"/>
  <c r="CI150" i="33"/>
  <c r="CJ150" i="33"/>
  <c r="CK150" i="33"/>
  <c r="CL150" i="33"/>
  <c r="CM150" i="33"/>
  <c r="CN150" i="33"/>
  <c r="CO150" i="33"/>
  <c r="CP150" i="33"/>
  <c r="CQ150" i="33"/>
  <c r="CR150" i="33"/>
  <c r="CS150" i="33"/>
  <c r="CT150" i="33"/>
  <c r="CU150" i="33"/>
  <c r="CV150" i="33"/>
  <c r="CW150" i="33"/>
  <c r="CX150" i="33"/>
  <c r="CY150" i="33"/>
  <c r="E151" i="33"/>
  <c r="F151" i="33"/>
  <c r="G151" i="33"/>
  <c r="H151" i="33"/>
  <c r="I151" i="33"/>
  <c r="J151" i="33"/>
  <c r="K151" i="33"/>
  <c r="L151" i="33"/>
  <c r="M151" i="33"/>
  <c r="N151" i="33"/>
  <c r="O151" i="33"/>
  <c r="P151" i="33"/>
  <c r="Q151" i="33"/>
  <c r="R151" i="33"/>
  <c r="S151" i="33"/>
  <c r="T151" i="33"/>
  <c r="U151" i="33"/>
  <c r="V151" i="33"/>
  <c r="W151" i="33"/>
  <c r="X151" i="33"/>
  <c r="Y151" i="33"/>
  <c r="Z151" i="33"/>
  <c r="AA151" i="33"/>
  <c r="AB151" i="33"/>
  <c r="AC151" i="33"/>
  <c r="AD151" i="33"/>
  <c r="AE151" i="33"/>
  <c r="AF151" i="33"/>
  <c r="AG151" i="33"/>
  <c r="AH151" i="33"/>
  <c r="AI151" i="33"/>
  <c r="AJ151" i="33"/>
  <c r="AK151" i="33"/>
  <c r="AL151" i="33"/>
  <c r="AM151" i="33"/>
  <c r="AN151" i="33"/>
  <c r="AO151" i="33"/>
  <c r="AP151" i="33"/>
  <c r="AQ151" i="33"/>
  <c r="AR151" i="33"/>
  <c r="AS151" i="33"/>
  <c r="AT151" i="33"/>
  <c r="AU151" i="33"/>
  <c r="AV151" i="33"/>
  <c r="AW151" i="33"/>
  <c r="AX151" i="33"/>
  <c r="AY151" i="33"/>
  <c r="AZ151" i="33"/>
  <c r="BA151" i="33"/>
  <c r="BB151" i="33"/>
  <c r="BC151" i="33"/>
  <c r="BD151" i="33"/>
  <c r="BE151" i="33"/>
  <c r="BF151" i="33"/>
  <c r="BG151" i="33"/>
  <c r="BH151" i="33"/>
  <c r="BI151" i="33"/>
  <c r="BJ151" i="33"/>
  <c r="BK151" i="33"/>
  <c r="BL151" i="33"/>
  <c r="BM151" i="33"/>
  <c r="BN151" i="33"/>
  <c r="BO151" i="33"/>
  <c r="BP151" i="33"/>
  <c r="BQ151" i="33"/>
  <c r="BR151" i="33"/>
  <c r="BS151" i="33"/>
  <c r="BT151" i="33"/>
  <c r="BU151" i="33"/>
  <c r="BV151" i="33"/>
  <c r="BW151" i="33"/>
  <c r="BX151" i="33"/>
  <c r="BY151" i="33"/>
  <c r="BZ151" i="33"/>
  <c r="CA151" i="33"/>
  <c r="CB151" i="33"/>
  <c r="CC151" i="33"/>
  <c r="CD151" i="33"/>
  <c r="CE151" i="33"/>
  <c r="CF151" i="33"/>
  <c r="CG151" i="33"/>
  <c r="CH151" i="33"/>
  <c r="CI151" i="33"/>
  <c r="CJ151" i="33"/>
  <c r="CK151" i="33"/>
  <c r="CL151" i="33"/>
  <c r="CM151" i="33"/>
  <c r="CN151" i="33"/>
  <c r="CO151" i="33"/>
  <c r="CP151" i="33"/>
  <c r="CQ151" i="33"/>
  <c r="CR151" i="33"/>
  <c r="CS151" i="33"/>
  <c r="CT151" i="33"/>
  <c r="CU151" i="33"/>
  <c r="CV151" i="33"/>
  <c r="CW151" i="33"/>
  <c r="CX151" i="33"/>
  <c r="CY151" i="33"/>
  <c r="E154" i="33"/>
  <c r="F154" i="33"/>
  <c r="G154" i="33"/>
  <c r="H154" i="33"/>
  <c r="I154" i="33"/>
  <c r="J154" i="33"/>
  <c r="K154" i="33"/>
  <c r="L154" i="33"/>
  <c r="M154" i="33"/>
  <c r="N154" i="33"/>
  <c r="O154" i="33"/>
  <c r="P154" i="33"/>
  <c r="Q154" i="33"/>
  <c r="R154" i="33"/>
  <c r="S154" i="33"/>
  <c r="T154" i="33"/>
  <c r="U154" i="33"/>
  <c r="V154" i="33"/>
  <c r="W154" i="33"/>
  <c r="X154" i="33"/>
  <c r="Y154" i="33"/>
  <c r="Z154" i="33"/>
  <c r="AA154" i="33"/>
  <c r="AB154" i="33"/>
  <c r="AC154" i="33"/>
  <c r="AD154" i="33"/>
  <c r="AE154" i="33"/>
  <c r="AF154" i="33"/>
  <c r="AG154" i="33"/>
  <c r="AH154" i="33"/>
  <c r="AI154" i="33"/>
  <c r="AJ154" i="33"/>
  <c r="AK154" i="33"/>
  <c r="AL154" i="33"/>
  <c r="AM154" i="33"/>
  <c r="AN154" i="33"/>
  <c r="AO154" i="33"/>
  <c r="AP154" i="33"/>
  <c r="AQ154" i="33"/>
  <c r="AR154" i="33"/>
  <c r="AS154" i="33"/>
  <c r="AT154" i="33"/>
  <c r="AU154" i="33"/>
  <c r="AV154" i="33"/>
  <c r="AW154" i="33"/>
  <c r="AX154" i="33"/>
  <c r="AY154" i="33"/>
  <c r="AZ154" i="33"/>
  <c r="BA154" i="33"/>
  <c r="BB154" i="33"/>
  <c r="BC154" i="33"/>
  <c r="BD154" i="33"/>
  <c r="BE154" i="33"/>
  <c r="BF154" i="33"/>
  <c r="BG154" i="33"/>
  <c r="BH154" i="33"/>
  <c r="BI154" i="33"/>
  <c r="BJ154" i="33"/>
  <c r="BK154" i="33"/>
  <c r="BL154" i="33"/>
  <c r="BM154" i="33"/>
  <c r="BN154" i="33"/>
  <c r="BO154" i="33"/>
  <c r="BP154" i="33"/>
  <c r="BQ154" i="33"/>
  <c r="BR154" i="33"/>
  <c r="BS154" i="33"/>
  <c r="BT154" i="33"/>
  <c r="BU154" i="33"/>
  <c r="BV154" i="33"/>
  <c r="BW154" i="33"/>
  <c r="BX154" i="33"/>
  <c r="BY154" i="33"/>
  <c r="BZ154" i="33"/>
  <c r="CA154" i="33"/>
  <c r="CB154" i="33"/>
  <c r="CC154" i="33"/>
  <c r="CD154" i="33"/>
  <c r="CE154" i="33"/>
  <c r="CF154" i="33"/>
  <c r="CG154" i="33"/>
  <c r="CH154" i="33"/>
  <c r="CI154" i="33"/>
  <c r="CJ154" i="33"/>
  <c r="CK154" i="33"/>
  <c r="CL154" i="33"/>
  <c r="CM154" i="33"/>
  <c r="CN154" i="33"/>
  <c r="CO154" i="33"/>
  <c r="CP154" i="33"/>
  <c r="CQ154" i="33"/>
  <c r="CR154" i="33"/>
  <c r="CS154" i="33"/>
  <c r="CT154" i="33"/>
  <c r="CU154" i="33"/>
  <c r="CV154" i="33"/>
  <c r="CW154" i="33"/>
  <c r="CX154" i="33"/>
  <c r="CY154" i="33"/>
  <c r="E155" i="33"/>
  <c r="L155" i="33"/>
  <c r="Q155" i="33"/>
  <c r="X155" i="33"/>
  <c r="AC155" i="33"/>
  <c r="AJ155" i="33"/>
  <c r="AO155" i="33"/>
  <c r="AV155" i="33"/>
  <c r="BA155" i="33"/>
  <c r="BH155" i="33"/>
  <c r="BM155" i="33"/>
  <c r="BT155" i="33"/>
  <c r="BY155" i="33"/>
  <c r="CF155" i="33"/>
  <c r="CK155" i="33"/>
  <c r="CR155" i="33"/>
  <c r="CW155" i="33"/>
  <c r="E156" i="33"/>
  <c r="F156" i="33"/>
  <c r="F155" i="33" s="1"/>
  <c r="G156" i="33"/>
  <c r="G155" i="33" s="1"/>
  <c r="H156" i="33"/>
  <c r="H155" i="33" s="1"/>
  <c r="I156" i="33"/>
  <c r="I155" i="33" s="1"/>
  <c r="J156" i="33"/>
  <c r="J155" i="33" s="1"/>
  <c r="K156" i="33"/>
  <c r="K155" i="33" s="1"/>
  <c r="L156" i="33"/>
  <c r="M156" i="33"/>
  <c r="M155" i="33" s="1"/>
  <c r="N156" i="33"/>
  <c r="N155" i="33" s="1"/>
  <c r="O156" i="33"/>
  <c r="O155" i="33" s="1"/>
  <c r="P156" i="33"/>
  <c r="P155" i="33" s="1"/>
  <c r="Q156" i="33"/>
  <c r="R156" i="33"/>
  <c r="R155" i="33" s="1"/>
  <c r="S156" i="33"/>
  <c r="S155" i="33" s="1"/>
  <c r="T156" i="33"/>
  <c r="T155" i="33" s="1"/>
  <c r="U156" i="33"/>
  <c r="U155" i="33" s="1"/>
  <c r="V156" i="33"/>
  <c r="V155" i="33" s="1"/>
  <c r="W156" i="33"/>
  <c r="W155" i="33" s="1"/>
  <c r="X156" i="33"/>
  <c r="Y156" i="33"/>
  <c r="Y155" i="33" s="1"/>
  <c r="Z156" i="33"/>
  <c r="Z155" i="33" s="1"/>
  <c r="AA156" i="33"/>
  <c r="AA155" i="33" s="1"/>
  <c r="AB156" i="33"/>
  <c r="AB155" i="33" s="1"/>
  <c r="AC156" i="33"/>
  <c r="AD156" i="33"/>
  <c r="AD155" i="33" s="1"/>
  <c r="AE156" i="33"/>
  <c r="AE155" i="33" s="1"/>
  <c r="AF156" i="33"/>
  <c r="AF155" i="33" s="1"/>
  <c r="AG156" i="33"/>
  <c r="AG155" i="33" s="1"/>
  <c r="AH156" i="33"/>
  <c r="AH155" i="33" s="1"/>
  <c r="AI156" i="33"/>
  <c r="AI155" i="33" s="1"/>
  <c r="AJ156" i="33"/>
  <c r="AK156" i="33"/>
  <c r="AK155" i="33" s="1"/>
  <c r="AL156" i="33"/>
  <c r="AL155" i="33" s="1"/>
  <c r="AM156" i="33"/>
  <c r="AM155" i="33" s="1"/>
  <c r="AN156" i="33"/>
  <c r="AN155" i="33" s="1"/>
  <c r="AO156" i="33"/>
  <c r="AP156" i="33"/>
  <c r="AP155" i="33" s="1"/>
  <c r="AQ156" i="33"/>
  <c r="AQ155" i="33" s="1"/>
  <c r="AR156" i="33"/>
  <c r="AR155" i="33" s="1"/>
  <c r="AS156" i="33"/>
  <c r="AS155" i="33" s="1"/>
  <c r="AT156" i="33"/>
  <c r="AT155" i="33" s="1"/>
  <c r="AU156" i="33"/>
  <c r="AU155" i="33" s="1"/>
  <c r="AV156" i="33"/>
  <c r="AW156" i="33"/>
  <c r="AW155" i="33" s="1"/>
  <c r="AX156" i="33"/>
  <c r="AX155" i="33" s="1"/>
  <c r="AY156" i="33"/>
  <c r="AY155" i="33" s="1"/>
  <c r="AZ156" i="33"/>
  <c r="AZ155" i="33" s="1"/>
  <c r="BA156" i="33"/>
  <c r="BB156" i="33"/>
  <c r="BB155" i="33" s="1"/>
  <c r="BC156" i="33"/>
  <c r="BC155" i="33" s="1"/>
  <c r="BD156" i="33"/>
  <c r="BD155" i="33" s="1"/>
  <c r="BE156" i="33"/>
  <c r="BE155" i="33" s="1"/>
  <c r="BF156" i="33"/>
  <c r="BF155" i="33" s="1"/>
  <c r="BG156" i="33"/>
  <c r="BG155" i="33" s="1"/>
  <c r="BH156" i="33"/>
  <c r="BI156" i="33"/>
  <c r="BI155" i="33" s="1"/>
  <c r="BJ156" i="33"/>
  <c r="BJ155" i="33" s="1"/>
  <c r="BK156" i="33"/>
  <c r="BK155" i="33" s="1"/>
  <c r="BL156" i="33"/>
  <c r="BL155" i="33" s="1"/>
  <c r="BM156" i="33"/>
  <c r="BN156" i="33"/>
  <c r="BN155" i="33" s="1"/>
  <c r="BO156" i="33"/>
  <c r="BO155" i="33" s="1"/>
  <c r="BP156" i="33"/>
  <c r="BP155" i="33" s="1"/>
  <c r="BQ156" i="33"/>
  <c r="BQ155" i="33" s="1"/>
  <c r="BR156" i="33"/>
  <c r="BR155" i="33" s="1"/>
  <c r="BS156" i="33"/>
  <c r="BS155" i="33" s="1"/>
  <c r="BT156" i="33"/>
  <c r="BU156" i="33"/>
  <c r="BU155" i="33" s="1"/>
  <c r="BV156" i="33"/>
  <c r="BV155" i="33" s="1"/>
  <c r="BW156" i="33"/>
  <c r="BW155" i="33" s="1"/>
  <c r="BX156" i="33"/>
  <c r="BX155" i="33" s="1"/>
  <c r="BY156" i="33"/>
  <c r="BZ156" i="33"/>
  <c r="BZ155" i="33" s="1"/>
  <c r="CA156" i="33"/>
  <c r="CA155" i="33" s="1"/>
  <c r="CB156" i="33"/>
  <c r="CB155" i="33" s="1"/>
  <c r="CC156" i="33"/>
  <c r="CC155" i="33" s="1"/>
  <c r="CD156" i="33"/>
  <c r="CD155" i="33" s="1"/>
  <c r="CE156" i="33"/>
  <c r="CE155" i="33" s="1"/>
  <c r="CF156" i="33"/>
  <c r="CG156" i="33"/>
  <c r="CG155" i="33" s="1"/>
  <c r="CH156" i="33"/>
  <c r="CH155" i="33" s="1"/>
  <c r="CI156" i="33"/>
  <c r="CI155" i="33" s="1"/>
  <c r="CJ156" i="33"/>
  <c r="CJ155" i="33" s="1"/>
  <c r="CK156" i="33"/>
  <c r="CL156" i="33"/>
  <c r="CL155" i="33" s="1"/>
  <c r="CM156" i="33"/>
  <c r="CM155" i="33" s="1"/>
  <c r="CN156" i="33"/>
  <c r="CN155" i="33" s="1"/>
  <c r="CO156" i="33"/>
  <c r="CO155" i="33" s="1"/>
  <c r="CP156" i="33"/>
  <c r="CP155" i="33" s="1"/>
  <c r="CQ156" i="33"/>
  <c r="CQ155" i="33" s="1"/>
  <c r="CR156" i="33"/>
  <c r="CS156" i="33"/>
  <c r="CS155" i="33" s="1"/>
  <c r="CT156" i="33"/>
  <c r="CT155" i="33" s="1"/>
  <c r="CU156" i="33"/>
  <c r="CU155" i="33" s="1"/>
  <c r="CV156" i="33"/>
  <c r="CV155" i="33" s="1"/>
  <c r="CW156" i="33"/>
  <c r="CX156" i="33"/>
  <c r="CX155" i="33" s="1"/>
  <c r="CY156" i="33"/>
  <c r="CY155" i="33" s="1"/>
  <c r="E157" i="33"/>
  <c r="F157" i="33"/>
  <c r="G157" i="33"/>
  <c r="H157" i="33"/>
  <c r="I157" i="33"/>
  <c r="J157" i="33"/>
  <c r="K157" i="33"/>
  <c r="L157" i="33"/>
  <c r="M157" i="33"/>
  <c r="N157" i="33"/>
  <c r="O157" i="33"/>
  <c r="P157" i="33"/>
  <c r="Q157" i="33"/>
  <c r="R157" i="33"/>
  <c r="S157" i="33"/>
  <c r="T157" i="33"/>
  <c r="U157" i="33"/>
  <c r="V157" i="33"/>
  <c r="W157" i="33"/>
  <c r="X157" i="33"/>
  <c r="Y157" i="33"/>
  <c r="Z157" i="33"/>
  <c r="AA157" i="33"/>
  <c r="AB157" i="33"/>
  <c r="AC157" i="33"/>
  <c r="AD157" i="33"/>
  <c r="AE157" i="33"/>
  <c r="AF157" i="33"/>
  <c r="AG157" i="33"/>
  <c r="AH157" i="33"/>
  <c r="AI157" i="33"/>
  <c r="AJ157" i="33"/>
  <c r="AK157" i="33"/>
  <c r="AL157" i="33"/>
  <c r="AM157" i="33"/>
  <c r="AN157" i="33"/>
  <c r="AO157" i="33"/>
  <c r="AP157" i="33"/>
  <c r="AQ157" i="33"/>
  <c r="AR157" i="33"/>
  <c r="AS157" i="33"/>
  <c r="AT157" i="33"/>
  <c r="AU157" i="33"/>
  <c r="AV157" i="33"/>
  <c r="AW157" i="33"/>
  <c r="AX157" i="33"/>
  <c r="AY157" i="33"/>
  <c r="AZ157" i="33"/>
  <c r="BA157" i="33"/>
  <c r="BB157" i="33"/>
  <c r="BC157" i="33"/>
  <c r="BD157" i="33"/>
  <c r="BE157" i="33"/>
  <c r="BF157" i="33"/>
  <c r="BG157" i="33"/>
  <c r="BH157" i="33"/>
  <c r="BI157" i="33"/>
  <c r="BJ157" i="33"/>
  <c r="BK157" i="33"/>
  <c r="BL157" i="33"/>
  <c r="BM157" i="33"/>
  <c r="BN157" i="33"/>
  <c r="BO157" i="33"/>
  <c r="BP157" i="33"/>
  <c r="BQ157" i="33"/>
  <c r="BR157" i="33"/>
  <c r="BS157" i="33"/>
  <c r="BT157" i="33"/>
  <c r="BU157" i="33"/>
  <c r="BV157" i="33"/>
  <c r="BW157" i="33"/>
  <c r="BX157" i="33"/>
  <c r="BY157" i="33"/>
  <c r="BZ157" i="33"/>
  <c r="CA157" i="33"/>
  <c r="CB157" i="33"/>
  <c r="CC157" i="33"/>
  <c r="CD157" i="33"/>
  <c r="CE157" i="33"/>
  <c r="CF157" i="33"/>
  <c r="CG157" i="33"/>
  <c r="CH157" i="33"/>
  <c r="CI157" i="33"/>
  <c r="CJ157" i="33"/>
  <c r="CK157" i="33"/>
  <c r="CL157" i="33"/>
  <c r="CM157" i="33"/>
  <c r="CN157" i="33"/>
  <c r="CO157" i="33"/>
  <c r="CP157" i="33"/>
  <c r="CQ157" i="33"/>
  <c r="CR157" i="33"/>
  <c r="CS157" i="33"/>
  <c r="CT157" i="33"/>
  <c r="CU157" i="33"/>
  <c r="CV157" i="33"/>
  <c r="CW157" i="33"/>
  <c r="CX157" i="33"/>
  <c r="CY157" i="33"/>
  <c r="H158" i="33"/>
  <c r="O158" i="33"/>
  <c r="T158" i="33"/>
  <c r="AA158" i="33"/>
  <c r="AF158" i="33"/>
  <c r="AM158" i="33"/>
  <c r="AR158" i="33"/>
  <c r="AY158" i="33"/>
  <c r="BD158" i="33"/>
  <c r="BK158" i="33"/>
  <c r="BP158" i="33"/>
  <c r="BW158" i="33"/>
  <c r="CB158" i="33"/>
  <c r="CI158" i="33"/>
  <c r="CN158" i="33"/>
  <c r="CU158" i="33"/>
  <c r="E159" i="33"/>
  <c r="E158" i="33" s="1"/>
  <c r="F159" i="33"/>
  <c r="G159" i="33"/>
  <c r="G158" i="33" s="1"/>
  <c r="H159" i="33"/>
  <c r="I159" i="33"/>
  <c r="I158" i="33" s="1"/>
  <c r="J159" i="33"/>
  <c r="J158" i="33" s="1"/>
  <c r="K159" i="33"/>
  <c r="K158" i="33" s="1"/>
  <c r="L159" i="33"/>
  <c r="L158" i="33" s="1"/>
  <c r="M159" i="33"/>
  <c r="M158" i="33" s="1"/>
  <c r="N159" i="33"/>
  <c r="N158" i="33" s="1"/>
  <c r="O159" i="33"/>
  <c r="P159" i="33"/>
  <c r="P158" i="33" s="1"/>
  <c r="Q159" i="33"/>
  <c r="Q158" i="33" s="1"/>
  <c r="R159" i="33"/>
  <c r="S159" i="33"/>
  <c r="S158" i="33" s="1"/>
  <c r="T159" i="33"/>
  <c r="U159" i="33"/>
  <c r="U158" i="33" s="1"/>
  <c r="V159" i="33"/>
  <c r="V158" i="33" s="1"/>
  <c r="W159" i="33"/>
  <c r="W158" i="33" s="1"/>
  <c r="X159" i="33"/>
  <c r="X158" i="33" s="1"/>
  <c r="Y159" i="33"/>
  <c r="Y158" i="33" s="1"/>
  <c r="Z159" i="33"/>
  <c r="Z158" i="33" s="1"/>
  <c r="AA159" i="33"/>
  <c r="AB159" i="33"/>
  <c r="AB158" i="33" s="1"/>
  <c r="AC159" i="33"/>
  <c r="AC158" i="33" s="1"/>
  <c r="AD159" i="33"/>
  <c r="AE159" i="33"/>
  <c r="AE158" i="33" s="1"/>
  <c r="AF159" i="33"/>
  <c r="AG159" i="33"/>
  <c r="AG158" i="33" s="1"/>
  <c r="AH159" i="33"/>
  <c r="AH158" i="33" s="1"/>
  <c r="AI159" i="33"/>
  <c r="AI158" i="33" s="1"/>
  <c r="AJ159" i="33"/>
  <c r="AJ158" i="33" s="1"/>
  <c r="AK159" i="33"/>
  <c r="AK158" i="33" s="1"/>
  <c r="AL159" i="33"/>
  <c r="AL158" i="33" s="1"/>
  <c r="AM159" i="33"/>
  <c r="AN159" i="33"/>
  <c r="AN158" i="33" s="1"/>
  <c r="AO159" i="33"/>
  <c r="AO158" i="33" s="1"/>
  <c r="AP159" i="33"/>
  <c r="AP158" i="33" s="1"/>
  <c r="AQ159" i="33"/>
  <c r="AQ158" i="33" s="1"/>
  <c r="AR159" i="33"/>
  <c r="AS159" i="33"/>
  <c r="AS158" i="33" s="1"/>
  <c r="AT159" i="33"/>
  <c r="AT158" i="33" s="1"/>
  <c r="AU159" i="33"/>
  <c r="AU158" i="33" s="1"/>
  <c r="AV159" i="33"/>
  <c r="AV158" i="33" s="1"/>
  <c r="AW159" i="33"/>
  <c r="AW158" i="33" s="1"/>
  <c r="AX159" i="33"/>
  <c r="AX158" i="33" s="1"/>
  <c r="AY159" i="33"/>
  <c r="AZ159" i="33"/>
  <c r="AZ158" i="33" s="1"/>
  <c r="BA159" i="33"/>
  <c r="BA158" i="33" s="1"/>
  <c r="BB159" i="33"/>
  <c r="BB158" i="33" s="1"/>
  <c r="BC159" i="33"/>
  <c r="BC158" i="33" s="1"/>
  <c r="BD159" i="33"/>
  <c r="BE159" i="33"/>
  <c r="BE158" i="33" s="1"/>
  <c r="BF159" i="33"/>
  <c r="BF158" i="33" s="1"/>
  <c r="BG159" i="33"/>
  <c r="BG158" i="33" s="1"/>
  <c r="BH159" i="33"/>
  <c r="BH158" i="33" s="1"/>
  <c r="BI159" i="33"/>
  <c r="BI158" i="33" s="1"/>
  <c r="BJ159" i="33"/>
  <c r="BJ158" i="33" s="1"/>
  <c r="BK159" i="33"/>
  <c r="BL159" i="33"/>
  <c r="BL158" i="33" s="1"/>
  <c r="BM159" i="33"/>
  <c r="BM158" i="33" s="1"/>
  <c r="BN159" i="33"/>
  <c r="BN158" i="33" s="1"/>
  <c r="BO159" i="33"/>
  <c r="BO158" i="33" s="1"/>
  <c r="BP159" i="33"/>
  <c r="BQ159" i="33"/>
  <c r="BQ158" i="33" s="1"/>
  <c r="BR159" i="33"/>
  <c r="BR158" i="33" s="1"/>
  <c r="BS159" i="33"/>
  <c r="BS158" i="33" s="1"/>
  <c r="BT159" i="33"/>
  <c r="BT158" i="33" s="1"/>
  <c r="BU159" i="33"/>
  <c r="BU158" i="33" s="1"/>
  <c r="BV159" i="33"/>
  <c r="BV158" i="33" s="1"/>
  <c r="BW159" i="33"/>
  <c r="BX159" i="33"/>
  <c r="BX158" i="33" s="1"/>
  <c r="BY159" i="33"/>
  <c r="BY158" i="33" s="1"/>
  <c r="BZ159" i="33"/>
  <c r="BZ158" i="33" s="1"/>
  <c r="CA159" i="33"/>
  <c r="CA158" i="33" s="1"/>
  <c r="CB159" i="33"/>
  <c r="CC159" i="33"/>
  <c r="CC158" i="33" s="1"/>
  <c r="CD159" i="33"/>
  <c r="CD158" i="33" s="1"/>
  <c r="CE159" i="33"/>
  <c r="CE158" i="33" s="1"/>
  <c r="CF159" i="33"/>
  <c r="CF158" i="33" s="1"/>
  <c r="CG159" i="33"/>
  <c r="CG158" i="33" s="1"/>
  <c r="CH159" i="33"/>
  <c r="CH158" i="33" s="1"/>
  <c r="CI159" i="33"/>
  <c r="CJ159" i="33"/>
  <c r="CJ158" i="33" s="1"/>
  <c r="CK159" i="33"/>
  <c r="CK158" i="33" s="1"/>
  <c r="CL159" i="33"/>
  <c r="CL158" i="33" s="1"/>
  <c r="CM159" i="33"/>
  <c r="CM158" i="33" s="1"/>
  <c r="CN159" i="33"/>
  <c r="CO159" i="33"/>
  <c r="CO158" i="33" s="1"/>
  <c r="CP159" i="33"/>
  <c r="CP158" i="33" s="1"/>
  <c r="CQ159" i="33"/>
  <c r="CQ158" i="33" s="1"/>
  <c r="CR159" i="33"/>
  <c r="CR158" i="33" s="1"/>
  <c r="CS159" i="33"/>
  <c r="CS158" i="33" s="1"/>
  <c r="CT159" i="33"/>
  <c r="CT158" i="33" s="1"/>
  <c r="CU159" i="33"/>
  <c r="CV159" i="33"/>
  <c r="CV158" i="33" s="1"/>
  <c r="CW159" i="33"/>
  <c r="CW158" i="33" s="1"/>
  <c r="CX159" i="33"/>
  <c r="CX158" i="33" s="1"/>
  <c r="CY159" i="33"/>
  <c r="CY158" i="33" s="1"/>
  <c r="E160" i="33"/>
  <c r="F160" i="33"/>
  <c r="F158" i="33" s="1"/>
  <c r="G160" i="33"/>
  <c r="H160" i="33"/>
  <c r="I160" i="33"/>
  <c r="J160" i="33"/>
  <c r="K160" i="33"/>
  <c r="L160" i="33"/>
  <c r="M160" i="33"/>
  <c r="N160" i="33"/>
  <c r="O160" i="33"/>
  <c r="P160" i="33"/>
  <c r="Q160" i="33"/>
  <c r="R160" i="33"/>
  <c r="R158" i="33" s="1"/>
  <c r="S160" i="33"/>
  <c r="T160" i="33"/>
  <c r="U160" i="33"/>
  <c r="V160" i="33"/>
  <c r="W160" i="33"/>
  <c r="X160" i="33"/>
  <c r="Y160" i="33"/>
  <c r="Z160" i="33"/>
  <c r="AA160" i="33"/>
  <c r="AB160" i="33"/>
  <c r="AC160" i="33"/>
  <c r="AD160" i="33"/>
  <c r="AD158" i="33" s="1"/>
  <c r="AE160" i="33"/>
  <c r="AF160" i="33"/>
  <c r="AG160" i="33"/>
  <c r="AH160" i="33"/>
  <c r="AI160" i="33"/>
  <c r="AJ160" i="33"/>
  <c r="AK160" i="33"/>
  <c r="AL160" i="33"/>
  <c r="AM160" i="33"/>
  <c r="AN160" i="33"/>
  <c r="AO160" i="33"/>
  <c r="AP160" i="33"/>
  <c r="AQ160" i="33"/>
  <c r="AR160" i="33"/>
  <c r="AS160" i="33"/>
  <c r="AT160" i="33"/>
  <c r="AU160" i="33"/>
  <c r="AV160" i="33"/>
  <c r="AW160" i="33"/>
  <c r="AX160" i="33"/>
  <c r="AY160" i="33"/>
  <c r="AZ160" i="33"/>
  <c r="BA160" i="33"/>
  <c r="BB160" i="33"/>
  <c r="BC160" i="33"/>
  <c r="BD160" i="33"/>
  <c r="BE160" i="33"/>
  <c r="BF160" i="33"/>
  <c r="BG160" i="33"/>
  <c r="BH160" i="33"/>
  <c r="BI160" i="33"/>
  <c r="BJ160" i="33"/>
  <c r="BK160" i="33"/>
  <c r="BL160" i="33"/>
  <c r="BM160" i="33"/>
  <c r="BN160" i="33"/>
  <c r="BO160" i="33"/>
  <c r="BP160" i="33"/>
  <c r="BQ160" i="33"/>
  <c r="BR160" i="33"/>
  <c r="BS160" i="33"/>
  <c r="BT160" i="33"/>
  <c r="BU160" i="33"/>
  <c r="BV160" i="33"/>
  <c r="BW160" i="33"/>
  <c r="BX160" i="33"/>
  <c r="BY160" i="33"/>
  <c r="BZ160" i="33"/>
  <c r="CA160" i="33"/>
  <c r="CB160" i="33"/>
  <c r="CC160" i="33"/>
  <c r="CD160" i="33"/>
  <c r="CE160" i="33"/>
  <c r="CF160" i="33"/>
  <c r="CG160" i="33"/>
  <c r="CH160" i="33"/>
  <c r="CI160" i="33"/>
  <c r="CJ160" i="33"/>
  <c r="CK160" i="33"/>
  <c r="CL160" i="33"/>
  <c r="CM160" i="33"/>
  <c r="CN160" i="33"/>
  <c r="CO160" i="33"/>
  <c r="CP160" i="33"/>
  <c r="CQ160" i="33"/>
  <c r="CR160" i="33"/>
  <c r="CS160" i="33"/>
  <c r="CT160" i="33"/>
  <c r="CU160" i="33"/>
  <c r="CV160" i="33"/>
  <c r="CW160" i="33"/>
  <c r="CX160" i="33"/>
  <c r="CY160" i="33"/>
  <c r="E161" i="33"/>
  <c r="F161" i="33"/>
  <c r="G161" i="33"/>
  <c r="H161" i="33"/>
  <c r="I161" i="33"/>
  <c r="J161" i="33"/>
  <c r="K161" i="33"/>
  <c r="L161" i="33"/>
  <c r="M161" i="33"/>
  <c r="N161" i="33"/>
  <c r="O161" i="33"/>
  <c r="P161" i="33"/>
  <c r="Q161" i="33"/>
  <c r="R161" i="33"/>
  <c r="S161" i="33"/>
  <c r="T161" i="33"/>
  <c r="U161" i="33"/>
  <c r="V161" i="33"/>
  <c r="W161" i="33"/>
  <c r="X161" i="33"/>
  <c r="Y161" i="33"/>
  <c r="Z161" i="33"/>
  <c r="AA161" i="33"/>
  <c r="AB161" i="33"/>
  <c r="AC161" i="33"/>
  <c r="AD161" i="33"/>
  <c r="AE161" i="33"/>
  <c r="AF161" i="33"/>
  <c r="AG161" i="33"/>
  <c r="AH161" i="33"/>
  <c r="AI161" i="33"/>
  <c r="AJ161" i="33"/>
  <c r="AK161" i="33"/>
  <c r="AL161" i="33"/>
  <c r="AM161" i="33"/>
  <c r="AN161" i="33"/>
  <c r="AO161" i="33"/>
  <c r="AP161" i="33"/>
  <c r="AQ161" i="33"/>
  <c r="AR161" i="33"/>
  <c r="AS161" i="33"/>
  <c r="AT161" i="33"/>
  <c r="AU161" i="33"/>
  <c r="AV161" i="33"/>
  <c r="AW161" i="33"/>
  <c r="AX161" i="33"/>
  <c r="AY161" i="33"/>
  <c r="AZ161" i="33"/>
  <c r="BA161" i="33"/>
  <c r="BB161" i="33"/>
  <c r="BC161" i="33"/>
  <c r="BD161" i="33"/>
  <c r="BE161" i="33"/>
  <c r="BF161" i="33"/>
  <c r="BG161" i="33"/>
  <c r="BH161" i="33"/>
  <c r="BI161" i="33"/>
  <c r="BJ161" i="33"/>
  <c r="BK161" i="33"/>
  <c r="BL161" i="33"/>
  <c r="BM161" i="33"/>
  <c r="BN161" i="33"/>
  <c r="BO161" i="33"/>
  <c r="BP161" i="33"/>
  <c r="BQ161" i="33"/>
  <c r="BR161" i="33"/>
  <c r="BS161" i="33"/>
  <c r="BT161" i="33"/>
  <c r="BU161" i="33"/>
  <c r="BV161" i="33"/>
  <c r="BW161" i="33"/>
  <c r="BX161" i="33"/>
  <c r="BY161" i="33"/>
  <c r="BZ161" i="33"/>
  <c r="CA161" i="33"/>
  <c r="CB161" i="33"/>
  <c r="CC161" i="33"/>
  <c r="CD161" i="33"/>
  <c r="CE161" i="33"/>
  <c r="CF161" i="33"/>
  <c r="CG161" i="33"/>
  <c r="CH161" i="33"/>
  <c r="CI161" i="33"/>
  <c r="CJ161" i="33"/>
  <c r="CK161" i="33"/>
  <c r="CL161" i="33"/>
  <c r="CM161" i="33"/>
  <c r="CN161" i="33"/>
  <c r="CO161" i="33"/>
  <c r="CP161" i="33"/>
  <c r="CQ161" i="33"/>
  <c r="CR161" i="33"/>
  <c r="CS161" i="33"/>
  <c r="CT161" i="33"/>
  <c r="CU161" i="33"/>
  <c r="CV161" i="33"/>
  <c r="CW161" i="33"/>
  <c r="CX161" i="33"/>
  <c r="CY161" i="33"/>
  <c r="E164" i="33"/>
  <c r="F164" i="33"/>
  <c r="G164" i="33"/>
  <c r="H164" i="33"/>
  <c r="I164" i="33"/>
  <c r="J164" i="33"/>
  <c r="K164" i="33"/>
  <c r="L164" i="33"/>
  <c r="M164" i="33"/>
  <c r="N164" i="33"/>
  <c r="O164" i="33"/>
  <c r="P164" i="33"/>
  <c r="Q164" i="33"/>
  <c r="R164" i="33"/>
  <c r="S164" i="33"/>
  <c r="T164" i="33"/>
  <c r="U164" i="33"/>
  <c r="V164" i="33"/>
  <c r="W164" i="33"/>
  <c r="X164" i="33"/>
  <c r="Y164" i="33"/>
  <c r="Z164" i="33"/>
  <c r="AA164" i="33"/>
  <c r="AB164" i="33"/>
  <c r="AC164" i="33"/>
  <c r="AD164" i="33"/>
  <c r="AE164" i="33"/>
  <c r="AF164" i="33"/>
  <c r="AG164" i="33"/>
  <c r="AH164" i="33"/>
  <c r="AI164" i="33"/>
  <c r="AJ164" i="33"/>
  <c r="AK164" i="33"/>
  <c r="AL164" i="33"/>
  <c r="AM164" i="33"/>
  <c r="AN164" i="33"/>
  <c r="AO164" i="33"/>
  <c r="AP164" i="33"/>
  <c r="AQ164" i="33"/>
  <c r="AR164" i="33"/>
  <c r="AS164" i="33"/>
  <c r="AT164" i="33"/>
  <c r="AU164" i="33"/>
  <c r="AV164" i="33"/>
  <c r="AW164" i="33"/>
  <c r="AX164" i="33"/>
  <c r="AY164" i="33"/>
  <c r="AZ164" i="33"/>
  <c r="BA164" i="33"/>
  <c r="BB164" i="33"/>
  <c r="BC164" i="33"/>
  <c r="BD164" i="33"/>
  <c r="BE164" i="33"/>
  <c r="BF164" i="33"/>
  <c r="BG164" i="33"/>
  <c r="BH164" i="33"/>
  <c r="BI164" i="33"/>
  <c r="BJ164" i="33"/>
  <c r="BK164" i="33"/>
  <c r="BL164" i="33"/>
  <c r="BM164" i="33"/>
  <c r="BN164" i="33"/>
  <c r="BO164" i="33"/>
  <c r="BP164" i="33"/>
  <c r="BQ164" i="33"/>
  <c r="BR164" i="33"/>
  <c r="BS164" i="33"/>
  <c r="BT164" i="33"/>
  <c r="BU164" i="33"/>
  <c r="BV164" i="33"/>
  <c r="BW164" i="33"/>
  <c r="BX164" i="33"/>
  <c r="BY164" i="33"/>
  <c r="BZ164" i="33"/>
  <c r="CA164" i="33"/>
  <c r="CB164" i="33"/>
  <c r="CC164" i="33"/>
  <c r="CD164" i="33"/>
  <c r="CE164" i="33"/>
  <c r="CF164" i="33"/>
  <c r="CG164" i="33"/>
  <c r="CH164" i="33"/>
  <c r="CI164" i="33"/>
  <c r="CJ164" i="33"/>
  <c r="CK164" i="33"/>
  <c r="CL164" i="33"/>
  <c r="CM164" i="33"/>
  <c r="CN164" i="33"/>
  <c r="CO164" i="33"/>
  <c r="CP164" i="33"/>
  <c r="CQ164" i="33"/>
  <c r="CR164" i="33"/>
  <c r="CS164" i="33"/>
  <c r="CT164" i="33"/>
  <c r="CU164" i="33"/>
  <c r="CV164" i="33"/>
  <c r="CW164" i="33"/>
  <c r="CX164" i="33"/>
  <c r="CY164" i="33"/>
  <c r="E165" i="33"/>
  <c r="F165" i="33"/>
  <c r="G165" i="33"/>
  <c r="H165" i="33"/>
  <c r="I165" i="33"/>
  <c r="J165" i="33"/>
  <c r="K165" i="33"/>
  <c r="L165" i="33"/>
  <c r="M165" i="33"/>
  <c r="N165" i="33"/>
  <c r="O165" i="33"/>
  <c r="P165" i="33"/>
  <c r="Q165" i="33"/>
  <c r="R165" i="33"/>
  <c r="S165" i="33"/>
  <c r="T165" i="33"/>
  <c r="U165" i="33"/>
  <c r="V165" i="33"/>
  <c r="W165" i="33"/>
  <c r="X165" i="33"/>
  <c r="Y165" i="33"/>
  <c r="Z165" i="33"/>
  <c r="AA165" i="33"/>
  <c r="AB165" i="33"/>
  <c r="AC165" i="33"/>
  <c r="AD165" i="33"/>
  <c r="AE165" i="33"/>
  <c r="AF165" i="33"/>
  <c r="AG165" i="33"/>
  <c r="AH165" i="33"/>
  <c r="AI165" i="33"/>
  <c r="AJ165" i="33"/>
  <c r="AK165" i="33"/>
  <c r="AL165" i="33"/>
  <c r="AM165" i="33"/>
  <c r="AN165" i="33"/>
  <c r="AO165" i="33"/>
  <c r="AP165" i="33"/>
  <c r="AQ165" i="33"/>
  <c r="AR165" i="33"/>
  <c r="AS165" i="33"/>
  <c r="AT165" i="33"/>
  <c r="AU165" i="33"/>
  <c r="AV165" i="33"/>
  <c r="AW165" i="33"/>
  <c r="AX165" i="33"/>
  <c r="AY165" i="33"/>
  <c r="AZ165" i="33"/>
  <c r="BA165" i="33"/>
  <c r="BB165" i="33"/>
  <c r="BC165" i="33"/>
  <c r="BD165" i="33"/>
  <c r="BE165" i="33"/>
  <c r="BF165" i="33"/>
  <c r="BG165" i="33"/>
  <c r="BH165" i="33"/>
  <c r="BI165" i="33"/>
  <c r="BJ165" i="33"/>
  <c r="BK165" i="33"/>
  <c r="BL165" i="33"/>
  <c r="BM165" i="33"/>
  <c r="BN165" i="33"/>
  <c r="BO165" i="33"/>
  <c r="BP165" i="33"/>
  <c r="BQ165" i="33"/>
  <c r="BR165" i="33"/>
  <c r="BS165" i="33"/>
  <c r="BT165" i="33"/>
  <c r="BU165" i="33"/>
  <c r="BV165" i="33"/>
  <c r="BW165" i="33"/>
  <c r="BX165" i="33"/>
  <c r="BY165" i="33"/>
  <c r="BZ165" i="33"/>
  <c r="CA165" i="33"/>
  <c r="CB165" i="33"/>
  <c r="CC165" i="33"/>
  <c r="CD165" i="33"/>
  <c r="CE165" i="33"/>
  <c r="CF165" i="33"/>
  <c r="CG165" i="33"/>
  <c r="CH165" i="33"/>
  <c r="CI165" i="33"/>
  <c r="CJ165" i="33"/>
  <c r="CK165" i="33"/>
  <c r="CL165" i="33"/>
  <c r="CM165" i="33"/>
  <c r="CN165" i="33"/>
  <c r="CO165" i="33"/>
  <c r="CP165" i="33"/>
  <c r="CQ165" i="33"/>
  <c r="CR165" i="33"/>
  <c r="CS165" i="33"/>
  <c r="CT165" i="33"/>
  <c r="CU165" i="33"/>
  <c r="CV165" i="33"/>
  <c r="CW165" i="33"/>
  <c r="CX165" i="33"/>
  <c r="CY165" i="33"/>
  <c r="E166" i="33"/>
  <c r="F166" i="33"/>
  <c r="G166" i="33"/>
  <c r="H166" i="33"/>
  <c r="I166" i="33"/>
  <c r="J166" i="33"/>
  <c r="K166" i="33"/>
  <c r="L166" i="33"/>
  <c r="M166" i="33"/>
  <c r="N166" i="33"/>
  <c r="O166" i="33"/>
  <c r="P166" i="33"/>
  <c r="Q166" i="33"/>
  <c r="R166" i="33"/>
  <c r="S166" i="33"/>
  <c r="T166" i="33"/>
  <c r="U166" i="33"/>
  <c r="V166" i="33"/>
  <c r="W166" i="33"/>
  <c r="X166" i="33"/>
  <c r="Y166" i="33"/>
  <c r="Z166" i="33"/>
  <c r="AA166" i="33"/>
  <c r="AB166" i="33"/>
  <c r="AC166" i="33"/>
  <c r="AD166" i="33"/>
  <c r="AE166" i="33"/>
  <c r="AF166" i="33"/>
  <c r="AG166" i="33"/>
  <c r="AH166" i="33"/>
  <c r="AI166" i="33"/>
  <c r="AJ166" i="33"/>
  <c r="AK166" i="33"/>
  <c r="AL166" i="33"/>
  <c r="AM166" i="33"/>
  <c r="AN166" i="33"/>
  <c r="AO166" i="33"/>
  <c r="AP166" i="33"/>
  <c r="AQ166" i="33"/>
  <c r="AR166" i="33"/>
  <c r="AS166" i="33"/>
  <c r="AT166" i="33"/>
  <c r="AU166" i="33"/>
  <c r="AV166" i="33"/>
  <c r="AW166" i="33"/>
  <c r="AX166" i="33"/>
  <c r="AY166" i="33"/>
  <c r="AZ166" i="33"/>
  <c r="BA166" i="33"/>
  <c r="BB166" i="33"/>
  <c r="BC166" i="33"/>
  <c r="BD166" i="33"/>
  <c r="BE166" i="33"/>
  <c r="BF166" i="33"/>
  <c r="BG166" i="33"/>
  <c r="BH166" i="33"/>
  <c r="BI166" i="33"/>
  <c r="BJ166" i="33"/>
  <c r="BK166" i="33"/>
  <c r="BL166" i="33"/>
  <c r="BM166" i="33"/>
  <c r="BN166" i="33"/>
  <c r="BO166" i="33"/>
  <c r="BP166" i="33"/>
  <c r="BQ166" i="33"/>
  <c r="BR166" i="33"/>
  <c r="BS166" i="33"/>
  <c r="BT166" i="33"/>
  <c r="BU166" i="33"/>
  <c r="BV166" i="33"/>
  <c r="BW166" i="33"/>
  <c r="BX166" i="33"/>
  <c r="BY166" i="33"/>
  <c r="BZ166" i="33"/>
  <c r="CA166" i="33"/>
  <c r="CB166" i="33"/>
  <c r="CC166" i="33"/>
  <c r="CD166" i="33"/>
  <c r="CE166" i="33"/>
  <c r="CF166" i="33"/>
  <c r="CG166" i="33"/>
  <c r="CH166" i="33"/>
  <c r="CI166" i="33"/>
  <c r="CJ166" i="33"/>
  <c r="CK166" i="33"/>
  <c r="CL166" i="33"/>
  <c r="CM166" i="33"/>
  <c r="CN166" i="33"/>
  <c r="CO166" i="33"/>
  <c r="CP166" i="33"/>
  <c r="CQ166" i="33"/>
  <c r="CR166" i="33"/>
  <c r="CS166" i="33"/>
  <c r="CT166" i="33"/>
  <c r="CU166" i="33"/>
  <c r="CV166" i="33"/>
  <c r="CW166" i="33"/>
  <c r="CX166" i="33"/>
  <c r="CY166" i="33"/>
  <c r="E167" i="33"/>
  <c r="F167" i="33"/>
  <c r="G167" i="33"/>
  <c r="H167" i="33"/>
  <c r="I167" i="33"/>
  <c r="J167" i="33"/>
  <c r="K167" i="33"/>
  <c r="L167" i="33"/>
  <c r="M167" i="33"/>
  <c r="N167" i="33"/>
  <c r="O167" i="33"/>
  <c r="P167" i="33"/>
  <c r="Q167" i="33"/>
  <c r="R167" i="33"/>
  <c r="S167" i="33"/>
  <c r="T167" i="33"/>
  <c r="U167" i="33"/>
  <c r="V167" i="33"/>
  <c r="W167" i="33"/>
  <c r="X167" i="33"/>
  <c r="Y167" i="33"/>
  <c r="Z167" i="33"/>
  <c r="AA167" i="33"/>
  <c r="AB167" i="33"/>
  <c r="AC167" i="33"/>
  <c r="AD167" i="33"/>
  <c r="AE167" i="33"/>
  <c r="AF167" i="33"/>
  <c r="AG167" i="33"/>
  <c r="AH167" i="33"/>
  <c r="AI167" i="33"/>
  <c r="AJ167" i="33"/>
  <c r="AK167" i="33"/>
  <c r="AL167" i="33"/>
  <c r="AM167" i="33"/>
  <c r="AN167" i="33"/>
  <c r="AO167" i="33"/>
  <c r="AP167" i="33"/>
  <c r="AQ167" i="33"/>
  <c r="AR167" i="33"/>
  <c r="AS167" i="33"/>
  <c r="AT167" i="33"/>
  <c r="AU167" i="33"/>
  <c r="AV167" i="33"/>
  <c r="AW167" i="33"/>
  <c r="AX167" i="33"/>
  <c r="AY167" i="33"/>
  <c r="AZ167" i="33"/>
  <c r="BA167" i="33"/>
  <c r="BB167" i="33"/>
  <c r="BC167" i="33"/>
  <c r="BD167" i="33"/>
  <c r="BE167" i="33"/>
  <c r="BF167" i="33"/>
  <c r="BG167" i="33"/>
  <c r="BH167" i="33"/>
  <c r="BI167" i="33"/>
  <c r="BJ167" i="33"/>
  <c r="BK167" i="33"/>
  <c r="BL167" i="33"/>
  <c r="BM167" i="33"/>
  <c r="BN167" i="33"/>
  <c r="BO167" i="33"/>
  <c r="BP167" i="33"/>
  <c r="BQ167" i="33"/>
  <c r="BR167" i="33"/>
  <c r="BS167" i="33"/>
  <c r="BT167" i="33"/>
  <c r="BU167" i="33"/>
  <c r="BV167" i="33"/>
  <c r="BW167" i="33"/>
  <c r="BX167" i="33"/>
  <c r="BY167" i="33"/>
  <c r="BZ167" i="33"/>
  <c r="CA167" i="33"/>
  <c r="CB167" i="33"/>
  <c r="CC167" i="33"/>
  <c r="CD167" i="33"/>
  <c r="CE167" i="33"/>
  <c r="CF167" i="33"/>
  <c r="CG167" i="33"/>
  <c r="CH167" i="33"/>
  <c r="CI167" i="33"/>
  <c r="CJ167" i="33"/>
  <c r="CK167" i="33"/>
  <c r="CL167" i="33"/>
  <c r="CM167" i="33"/>
  <c r="CN167" i="33"/>
  <c r="CO167" i="33"/>
  <c r="CP167" i="33"/>
  <c r="CQ167" i="33"/>
  <c r="CR167" i="33"/>
  <c r="CS167" i="33"/>
  <c r="CT167" i="33"/>
  <c r="CU167" i="33"/>
  <c r="CV167" i="33"/>
  <c r="CW167" i="33"/>
  <c r="CX167" i="33"/>
  <c r="CY167" i="33"/>
  <c r="E168" i="33"/>
  <c r="F168" i="33"/>
  <c r="G168" i="33"/>
  <c r="H168" i="33"/>
  <c r="I168" i="33"/>
  <c r="J168" i="33"/>
  <c r="K168" i="33"/>
  <c r="L168" i="33"/>
  <c r="M168" i="33"/>
  <c r="N168" i="33"/>
  <c r="O168" i="33"/>
  <c r="P168" i="33"/>
  <c r="Q168" i="33"/>
  <c r="R168" i="33"/>
  <c r="S168" i="33"/>
  <c r="T168" i="33"/>
  <c r="U168" i="33"/>
  <c r="V168" i="33"/>
  <c r="W168" i="33"/>
  <c r="X168" i="33"/>
  <c r="Y168" i="33"/>
  <c r="Z168" i="33"/>
  <c r="AA168" i="33"/>
  <c r="AB168" i="33"/>
  <c r="AC168" i="33"/>
  <c r="AD168" i="33"/>
  <c r="AE168" i="33"/>
  <c r="AF168" i="33"/>
  <c r="AG168" i="33"/>
  <c r="AH168" i="33"/>
  <c r="AI168" i="33"/>
  <c r="AJ168" i="33"/>
  <c r="AK168" i="33"/>
  <c r="AL168" i="33"/>
  <c r="AM168" i="33"/>
  <c r="AN168" i="33"/>
  <c r="AO168" i="33"/>
  <c r="AP168" i="33"/>
  <c r="AQ168" i="33"/>
  <c r="AR168" i="33"/>
  <c r="AS168" i="33"/>
  <c r="AT168" i="33"/>
  <c r="AU168" i="33"/>
  <c r="AV168" i="33"/>
  <c r="AW168" i="33"/>
  <c r="AX168" i="33"/>
  <c r="AY168" i="33"/>
  <c r="AZ168" i="33"/>
  <c r="BA168" i="33"/>
  <c r="BB168" i="33"/>
  <c r="BC168" i="33"/>
  <c r="BD168" i="33"/>
  <c r="BE168" i="33"/>
  <c r="BF168" i="33"/>
  <c r="BG168" i="33"/>
  <c r="BH168" i="33"/>
  <c r="BI168" i="33"/>
  <c r="BJ168" i="33"/>
  <c r="BK168" i="33"/>
  <c r="BL168" i="33"/>
  <c r="BM168" i="33"/>
  <c r="BN168" i="33"/>
  <c r="BO168" i="33"/>
  <c r="BP168" i="33"/>
  <c r="BQ168" i="33"/>
  <c r="BR168" i="33"/>
  <c r="BS168" i="33"/>
  <c r="BT168" i="33"/>
  <c r="BU168" i="33"/>
  <c r="BV168" i="33"/>
  <c r="BW168" i="33"/>
  <c r="BX168" i="33"/>
  <c r="BY168" i="33"/>
  <c r="BZ168" i="33"/>
  <c r="CA168" i="33"/>
  <c r="CB168" i="33"/>
  <c r="CC168" i="33"/>
  <c r="CD168" i="33"/>
  <c r="CE168" i="33"/>
  <c r="CF168" i="33"/>
  <c r="CG168" i="33"/>
  <c r="CH168" i="33"/>
  <c r="CI168" i="33"/>
  <c r="CJ168" i="33"/>
  <c r="CK168" i="33"/>
  <c r="CL168" i="33"/>
  <c r="CM168" i="33"/>
  <c r="CN168" i="33"/>
  <c r="CO168" i="33"/>
  <c r="CP168" i="33"/>
  <c r="CQ168" i="33"/>
  <c r="CR168" i="33"/>
  <c r="CS168" i="33"/>
  <c r="CT168" i="33"/>
  <c r="CU168" i="33"/>
  <c r="CV168" i="33"/>
  <c r="CW168" i="33"/>
  <c r="CX168" i="33"/>
  <c r="CY168" i="33"/>
  <c r="D168" i="33" l="1"/>
  <c r="D167" i="33"/>
  <c r="D166" i="33"/>
  <c r="D165" i="33"/>
  <c r="D164" i="33"/>
  <c r="D161" i="33"/>
  <c r="D158" i="33"/>
  <c r="D157" i="33"/>
  <c r="D155" i="33"/>
  <c r="D154" i="33"/>
  <c r="D151" i="33"/>
  <c r="D148" i="33"/>
  <c r="D145" i="33"/>
  <c r="D144" i="33"/>
  <c r="D147" i="33"/>
  <c r="E140" i="33"/>
  <c r="F140" i="33"/>
  <c r="G140" i="33"/>
  <c r="H140" i="33"/>
  <c r="I140" i="33"/>
  <c r="J140" i="33"/>
  <c r="K140" i="33"/>
  <c r="L140" i="33"/>
  <c r="M140" i="33"/>
  <c r="N140" i="33"/>
  <c r="O140" i="33"/>
  <c r="P140" i="33"/>
  <c r="Q140" i="33"/>
  <c r="R140" i="33"/>
  <c r="S140" i="33"/>
  <c r="T140" i="33"/>
  <c r="U140" i="33"/>
  <c r="V140" i="33"/>
  <c r="W140" i="33"/>
  <c r="X140" i="33"/>
  <c r="Y140" i="33"/>
  <c r="Z140" i="33"/>
  <c r="AA140" i="33"/>
  <c r="AB140" i="33"/>
  <c r="AC140" i="33"/>
  <c r="AD140" i="33"/>
  <c r="AE140" i="33"/>
  <c r="AF140" i="33"/>
  <c r="AG140" i="33"/>
  <c r="AH140" i="33"/>
  <c r="AI140" i="33"/>
  <c r="AJ140" i="33"/>
  <c r="AK140" i="33"/>
  <c r="AL140" i="33"/>
  <c r="AM140" i="33"/>
  <c r="AN140" i="33"/>
  <c r="AO140" i="33"/>
  <c r="AP140" i="33"/>
  <c r="AQ140" i="33"/>
  <c r="AR140" i="33"/>
  <c r="AS140" i="33"/>
  <c r="AT140" i="33"/>
  <c r="AU140" i="33"/>
  <c r="AV140" i="33"/>
  <c r="AW140" i="33"/>
  <c r="AX140" i="33"/>
  <c r="AY140" i="33"/>
  <c r="AZ140" i="33"/>
  <c r="BA140" i="33"/>
  <c r="BB140" i="33"/>
  <c r="BC140" i="33"/>
  <c r="BD140" i="33"/>
  <c r="BE140" i="33"/>
  <c r="BF140" i="33"/>
  <c r="BG140" i="33"/>
  <c r="BH140" i="33"/>
  <c r="BI140" i="33"/>
  <c r="BJ140" i="33"/>
  <c r="BK140" i="33"/>
  <c r="BL140" i="33"/>
  <c r="BM140" i="33"/>
  <c r="BN140" i="33"/>
  <c r="BO140" i="33"/>
  <c r="BP140" i="33"/>
  <c r="BQ140" i="33"/>
  <c r="BR140" i="33"/>
  <c r="BS140" i="33"/>
  <c r="BT140" i="33"/>
  <c r="BU140" i="33"/>
  <c r="BV140" i="33"/>
  <c r="BW140" i="33"/>
  <c r="BX140" i="33"/>
  <c r="BY140" i="33"/>
  <c r="BZ140" i="33"/>
  <c r="CA140" i="33"/>
  <c r="CB140" i="33"/>
  <c r="CC140" i="33"/>
  <c r="CD140" i="33"/>
  <c r="CE140" i="33"/>
  <c r="CF140" i="33"/>
  <c r="CG140" i="33"/>
  <c r="CH140" i="33"/>
  <c r="CI140" i="33"/>
  <c r="CJ140" i="33"/>
  <c r="CK140" i="33"/>
  <c r="CL140" i="33"/>
  <c r="CM140" i="33"/>
  <c r="CN140" i="33"/>
  <c r="CO140" i="33"/>
  <c r="CP140" i="33"/>
  <c r="CQ140" i="33"/>
  <c r="CR140" i="33"/>
  <c r="CS140" i="33"/>
  <c r="CT140" i="33"/>
  <c r="CU140" i="33"/>
  <c r="CV140" i="33"/>
  <c r="CW140" i="33"/>
  <c r="CX140" i="33"/>
  <c r="CY140" i="33"/>
  <c r="E138" i="33"/>
  <c r="F138" i="33"/>
  <c r="G138" i="33"/>
  <c r="H138" i="33"/>
  <c r="I138" i="33"/>
  <c r="J138" i="33"/>
  <c r="K138" i="33"/>
  <c r="L138" i="33"/>
  <c r="M138" i="33"/>
  <c r="N138" i="33"/>
  <c r="O138" i="33"/>
  <c r="P138" i="33"/>
  <c r="Q138" i="33"/>
  <c r="R138" i="33"/>
  <c r="S138" i="33"/>
  <c r="T138" i="33"/>
  <c r="U138" i="33"/>
  <c r="V138" i="33"/>
  <c r="W138" i="33"/>
  <c r="X138" i="33"/>
  <c r="Y138" i="33"/>
  <c r="Z138" i="33"/>
  <c r="AA138" i="33"/>
  <c r="AB138" i="33"/>
  <c r="AC138" i="33"/>
  <c r="AD138" i="33"/>
  <c r="AE138" i="33"/>
  <c r="AF138" i="33"/>
  <c r="AG138" i="33"/>
  <c r="AH138" i="33"/>
  <c r="AI138" i="33"/>
  <c r="AJ138" i="33"/>
  <c r="AK138" i="33"/>
  <c r="AL138" i="33"/>
  <c r="AM138" i="33"/>
  <c r="AN138" i="33"/>
  <c r="AO138" i="33"/>
  <c r="AP138" i="33"/>
  <c r="AQ138" i="33"/>
  <c r="AR138" i="33"/>
  <c r="AS138" i="33"/>
  <c r="AT138" i="33"/>
  <c r="AU138" i="33"/>
  <c r="AV138" i="33"/>
  <c r="AW138" i="33"/>
  <c r="AX138" i="33"/>
  <c r="AY138" i="33"/>
  <c r="AZ138" i="33"/>
  <c r="BA138" i="33"/>
  <c r="BB138" i="33"/>
  <c r="BC138" i="33"/>
  <c r="BD138" i="33"/>
  <c r="BE138" i="33"/>
  <c r="BF138" i="33"/>
  <c r="BG138" i="33"/>
  <c r="BH138" i="33"/>
  <c r="BI138" i="33"/>
  <c r="BJ138" i="33"/>
  <c r="BK138" i="33"/>
  <c r="BL138" i="33"/>
  <c r="BM138" i="33"/>
  <c r="BN138" i="33"/>
  <c r="BO138" i="33"/>
  <c r="BP138" i="33"/>
  <c r="BQ138" i="33"/>
  <c r="BR138" i="33"/>
  <c r="BS138" i="33"/>
  <c r="BT138" i="33"/>
  <c r="BU138" i="33"/>
  <c r="BV138" i="33"/>
  <c r="BW138" i="33"/>
  <c r="BX138" i="33"/>
  <c r="BY138" i="33"/>
  <c r="BZ138" i="33"/>
  <c r="CA138" i="33"/>
  <c r="CB138" i="33"/>
  <c r="CC138" i="33"/>
  <c r="CD138" i="33"/>
  <c r="CE138" i="33"/>
  <c r="CF138" i="33"/>
  <c r="CG138" i="33"/>
  <c r="CH138" i="33"/>
  <c r="CI138" i="33"/>
  <c r="CJ138" i="33"/>
  <c r="CK138" i="33"/>
  <c r="CL138" i="33"/>
  <c r="CM138" i="33"/>
  <c r="CN138" i="33"/>
  <c r="CO138" i="33"/>
  <c r="CP138" i="33"/>
  <c r="CQ138" i="33"/>
  <c r="CR138" i="33"/>
  <c r="CS138" i="33"/>
  <c r="CT138" i="33"/>
  <c r="CU138" i="33"/>
  <c r="CV138" i="33"/>
  <c r="CW138" i="33"/>
  <c r="CX138" i="33"/>
  <c r="CY138" i="33"/>
  <c r="E139" i="33"/>
  <c r="F139" i="33"/>
  <c r="G139" i="33"/>
  <c r="H139" i="33"/>
  <c r="I139" i="33"/>
  <c r="J139" i="33"/>
  <c r="K139" i="33"/>
  <c r="L139" i="33"/>
  <c r="M139" i="33"/>
  <c r="N139" i="33"/>
  <c r="O139" i="33"/>
  <c r="P139" i="33"/>
  <c r="Q139" i="33"/>
  <c r="R139" i="33"/>
  <c r="S139" i="33"/>
  <c r="T139" i="33"/>
  <c r="U139" i="33"/>
  <c r="V139" i="33"/>
  <c r="W139" i="33"/>
  <c r="X139" i="33"/>
  <c r="Y139" i="33"/>
  <c r="Z139" i="33"/>
  <c r="AA139" i="33"/>
  <c r="AB139" i="33"/>
  <c r="AC139" i="33"/>
  <c r="AD139" i="33"/>
  <c r="AE139" i="33"/>
  <c r="AF139" i="33"/>
  <c r="AG139" i="33"/>
  <c r="AH139" i="33"/>
  <c r="AI139" i="33"/>
  <c r="AJ139" i="33"/>
  <c r="AK139" i="33"/>
  <c r="AL139" i="33"/>
  <c r="AM139" i="33"/>
  <c r="AN139" i="33"/>
  <c r="AO139" i="33"/>
  <c r="AP139" i="33"/>
  <c r="AQ139" i="33"/>
  <c r="AR139" i="33"/>
  <c r="AS139" i="33"/>
  <c r="AT139" i="33"/>
  <c r="AU139" i="33"/>
  <c r="AV139" i="33"/>
  <c r="AW139" i="33"/>
  <c r="AX139" i="33"/>
  <c r="AY139" i="33"/>
  <c r="AZ139" i="33"/>
  <c r="BA139" i="33"/>
  <c r="BB139" i="33"/>
  <c r="BC139" i="33"/>
  <c r="BD139" i="33"/>
  <c r="BE139" i="33"/>
  <c r="BF139" i="33"/>
  <c r="BG139" i="33"/>
  <c r="BH139" i="33"/>
  <c r="BI139" i="33"/>
  <c r="BJ139" i="33"/>
  <c r="BK139" i="33"/>
  <c r="BL139" i="33"/>
  <c r="BM139" i="33"/>
  <c r="BN139" i="33"/>
  <c r="BO139" i="33"/>
  <c r="BP139" i="33"/>
  <c r="BQ139" i="33"/>
  <c r="BR139" i="33"/>
  <c r="BS139" i="33"/>
  <c r="BT139" i="33"/>
  <c r="BU139" i="33"/>
  <c r="BV139" i="33"/>
  <c r="BW139" i="33"/>
  <c r="BX139" i="33"/>
  <c r="BY139" i="33"/>
  <c r="BZ139" i="33"/>
  <c r="CA139" i="33"/>
  <c r="CB139" i="33"/>
  <c r="CC139" i="33"/>
  <c r="CD139" i="33"/>
  <c r="CE139" i="33"/>
  <c r="CF139" i="33"/>
  <c r="CG139" i="33"/>
  <c r="CH139" i="33"/>
  <c r="CI139" i="33"/>
  <c r="CJ139" i="33"/>
  <c r="CK139" i="33"/>
  <c r="CL139" i="33"/>
  <c r="CM139" i="33"/>
  <c r="CN139" i="33"/>
  <c r="CO139" i="33"/>
  <c r="CP139" i="33"/>
  <c r="CQ139" i="33"/>
  <c r="CR139" i="33"/>
  <c r="CS139" i="33"/>
  <c r="CT139" i="33"/>
  <c r="CU139" i="33"/>
  <c r="CV139" i="33"/>
  <c r="CW139" i="33"/>
  <c r="CX139" i="33"/>
  <c r="CY139" i="33"/>
  <c r="D139" i="33"/>
  <c r="D140" i="33" s="1"/>
  <c r="D138" i="33"/>
  <c r="C7" i="26" l="1"/>
  <c r="C6" i="26"/>
  <c r="C5" i="26"/>
  <c r="L5" i="40" l="1"/>
  <c r="L4" i="40"/>
  <c r="L3" i="40"/>
  <c r="L2" i="40"/>
  <c r="A4" i="26" l="1"/>
  <c r="C4" i="26" l="1"/>
  <c r="B5" i="40" l="1"/>
  <c r="B4" i="40"/>
  <c r="B3" i="40"/>
  <c r="B2" i="40"/>
  <c r="AO5" i="31" l="1"/>
  <c r="AO6" i="31"/>
  <c r="AO7" i="31"/>
  <c r="AO8" i="31"/>
  <c r="AO9" i="31"/>
  <c r="AO10" i="31"/>
  <c r="AO11" i="31"/>
  <c r="AO12" i="31"/>
  <c r="AO13" i="31"/>
  <c r="AO14" i="31"/>
  <c r="AO15" i="31"/>
  <c r="AO16" i="31"/>
  <c r="AO17" i="31"/>
  <c r="AO18" i="31"/>
  <c r="AO19" i="31"/>
  <c r="AO20" i="31"/>
  <c r="AO21" i="31"/>
  <c r="AO22" i="31"/>
  <c r="AO23" i="31"/>
  <c r="AO24" i="31"/>
  <c r="AO25" i="31"/>
  <c r="AO26" i="31"/>
  <c r="AO27" i="31"/>
  <c r="AO28" i="31"/>
  <c r="AO29" i="31"/>
  <c r="AO30" i="31"/>
  <c r="AO31" i="31"/>
  <c r="AO32" i="31"/>
  <c r="AO33" i="31"/>
  <c r="AO34" i="31"/>
  <c r="AO35" i="31"/>
  <c r="AO36" i="31"/>
  <c r="AO37" i="31"/>
  <c r="AO38" i="31"/>
  <c r="AO39" i="31"/>
  <c r="AO40" i="31"/>
  <c r="AO41" i="31"/>
  <c r="AO42" i="31"/>
  <c r="AO43" i="31"/>
  <c r="AO44" i="31"/>
  <c r="AO45" i="31"/>
  <c r="AO46" i="31"/>
  <c r="AO47" i="31"/>
  <c r="AO48" i="31"/>
  <c r="AO49" i="31"/>
  <c r="AO50" i="31"/>
  <c r="AO51" i="31"/>
  <c r="AO52" i="31"/>
  <c r="AO53" i="31"/>
  <c r="AO54" i="31"/>
  <c r="AO55" i="31"/>
  <c r="AO56" i="31"/>
  <c r="AO57" i="31"/>
  <c r="AO58" i="31"/>
  <c r="AO59" i="31"/>
  <c r="AO60" i="31"/>
  <c r="AO61" i="31"/>
  <c r="AO62" i="31"/>
  <c r="AO63" i="31"/>
  <c r="AO64" i="31"/>
  <c r="AO65" i="31"/>
  <c r="AO66" i="31"/>
  <c r="AO67" i="31"/>
  <c r="AO68" i="31"/>
  <c r="AO69" i="31"/>
  <c r="AO70" i="31"/>
  <c r="AO71" i="31"/>
  <c r="AO72" i="31"/>
  <c r="AO73" i="31"/>
  <c r="AO74" i="31"/>
  <c r="AO75" i="31"/>
  <c r="AO76" i="31"/>
  <c r="AO77" i="31"/>
  <c r="AO78" i="31"/>
  <c r="AO79" i="31"/>
  <c r="AO80" i="31"/>
  <c r="AO81" i="31"/>
  <c r="AO82" i="31"/>
  <c r="AO83" i="31"/>
  <c r="AO84" i="31"/>
  <c r="AO85" i="31"/>
  <c r="AO86" i="31"/>
  <c r="AO87" i="31"/>
  <c r="AO88" i="31"/>
  <c r="AO89" i="31"/>
  <c r="AO90" i="31"/>
  <c r="AO91" i="31"/>
  <c r="AO92" i="31"/>
  <c r="AO93" i="31"/>
  <c r="AO94" i="31"/>
  <c r="AO95" i="31"/>
  <c r="AO96" i="31"/>
  <c r="AO97" i="31"/>
  <c r="AO98" i="31"/>
  <c r="AO99" i="31"/>
  <c r="AO100" i="31"/>
  <c r="AO101" i="31"/>
  <c r="AO102" i="31"/>
  <c r="AO103" i="31"/>
  <c r="AO4" i="31"/>
  <c r="AL5" i="31" l="1"/>
  <c r="AL6" i="31"/>
  <c r="AL7" i="31"/>
  <c r="AL8" i="31"/>
  <c r="AL9" i="31"/>
  <c r="AL10" i="31"/>
  <c r="AL11" i="31"/>
  <c r="AL12" i="31"/>
  <c r="AL13" i="31"/>
  <c r="AL14" i="31"/>
  <c r="AL15" i="31"/>
  <c r="AL16" i="31"/>
  <c r="AL17" i="31"/>
  <c r="AL18" i="31"/>
  <c r="AL19" i="31"/>
  <c r="AL20" i="31"/>
  <c r="AL21" i="31"/>
  <c r="AL22" i="31"/>
  <c r="AL23" i="31"/>
  <c r="AL24" i="31"/>
  <c r="AL25" i="31"/>
  <c r="AL26" i="31"/>
  <c r="AL27" i="31"/>
  <c r="AL28" i="31"/>
  <c r="AL29" i="31"/>
  <c r="AL30" i="31"/>
  <c r="AL31" i="31"/>
  <c r="AL32" i="31"/>
  <c r="AL33" i="31"/>
  <c r="AL34" i="31"/>
  <c r="AL35" i="31"/>
  <c r="AL36" i="31"/>
  <c r="AL37" i="31"/>
  <c r="AL38" i="31"/>
  <c r="AL39" i="31"/>
  <c r="AL40" i="31"/>
  <c r="AL41" i="31"/>
  <c r="AL42" i="31"/>
  <c r="AL43" i="31"/>
  <c r="AL44" i="31"/>
  <c r="AL45" i="31"/>
  <c r="AL46" i="31"/>
  <c r="AL47" i="31"/>
  <c r="AL48" i="31"/>
  <c r="AL49" i="31"/>
  <c r="AL50" i="31"/>
  <c r="AL51" i="31"/>
  <c r="AL52" i="31"/>
  <c r="AL53" i="31"/>
  <c r="AL54" i="31"/>
  <c r="AL55" i="31"/>
  <c r="AL56" i="31"/>
  <c r="AL57" i="31"/>
  <c r="AL58" i="31"/>
  <c r="AL59" i="31"/>
  <c r="AL60" i="31"/>
  <c r="AL61" i="31"/>
  <c r="AL62" i="31"/>
  <c r="AL63" i="31"/>
  <c r="AL64" i="31"/>
  <c r="AL65" i="31"/>
  <c r="AL66" i="31"/>
  <c r="AL67" i="31"/>
  <c r="AL68" i="31"/>
  <c r="AL69" i="31"/>
  <c r="AL70" i="31"/>
  <c r="AL71" i="31"/>
  <c r="AL72" i="31"/>
  <c r="AL73" i="31"/>
  <c r="AL74" i="31"/>
  <c r="AL75" i="31"/>
  <c r="AL76" i="31"/>
  <c r="AL77" i="31"/>
  <c r="AL78" i="31"/>
  <c r="AL79" i="31"/>
  <c r="AL80" i="31"/>
  <c r="AL81" i="31"/>
  <c r="AL82" i="31"/>
  <c r="AL83" i="31"/>
  <c r="AL84" i="31"/>
  <c r="AL85" i="31"/>
  <c r="AL86" i="31"/>
  <c r="AL87" i="31"/>
  <c r="AL88" i="31"/>
  <c r="AL89" i="31"/>
  <c r="AL90" i="31"/>
  <c r="AL91" i="31"/>
  <c r="AL92" i="31"/>
  <c r="AL93" i="31"/>
  <c r="AL94" i="31"/>
  <c r="AL95" i="31"/>
  <c r="AL96" i="31"/>
  <c r="AL97" i="31"/>
  <c r="AL98" i="31"/>
  <c r="AL99" i="31"/>
  <c r="AL100" i="31"/>
  <c r="AL101" i="31"/>
  <c r="AL102" i="31"/>
  <c r="AL103" i="31"/>
  <c r="AL4" i="31"/>
  <c r="C29" i="38" l="1"/>
  <c r="C28" i="38"/>
  <c r="C27" i="38"/>
  <c r="C26" i="38"/>
  <c r="C25" i="38"/>
  <c r="C24" i="38"/>
  <c r="C23" i="38"/>
  <c r="C22" i="38"/>
  <c r="C21" i="38"/>
  <c r="C20" i="38"/>
  <c r="C19" i="38"/>
  <c r="C18" i="38"/>
  <c r="C17" i="38"/>
  <c r="C16" i="38"/>
  <c r="C15" i="38"/>
  <c r="C14" i="38"/>
  <c r="C13" i="38"/>
  <c r="C12" i="38"/>
  <c r="C11" i="38"/>
  <c r="C10" i="38"/>
  <c r="C9" i="38"/>
  <c r="C8" i="38"/>
  <c r="C7" i="38"/>
  <c r="I40" i="38"/>
  <c r="I39" i="38"/>
  <c r="I38" i="38"/>
  <c r="I44" i="38"/>
  <c r="I43" i="38"/>
  <c r="I42" i="38"/>
  <c r="I41" i="38"/>
  <c r="I52" i="38"/>
  <c r="I51" i="38"/>
  <c r="I50" i="38"/>
  <c r="I49" i="38"/>
  <c r="I48" i="38"/>
  <c r="I47" i="38"/>
  <c r="I46" i="38"/>
  <c r="I45" i="38"/>
  <c r="I37" i="38"/>
  <c r="I36" i="38"/>
  <c r="I35" i="38"/>
  <c r="I34" i="38"/>
  <c r="I33" i="38"/>
  <c r="I32" i="38"/>
  <c r="I31" i="38"/>
  <c r="I30" i="38"/>
  <c r="I29" i="38"/>
  <c r="I28" i="38"/>
  <c r="I27" i="38"/>
  <c r="I26" i="38"/>
  <c r="I25" i="38"/>
  <c r="I24" i="38"/>
  <c r="I23" i="38"/>
  <c r="I22" i="38"/>
  <c r="I21" i="38"/>
  <c r="I20" i="38"/>
  <c r="I19" i="38"/>
  <c r="I18" i="38"/>
  <c r="I17" i="38"/>
  <c r="I16" i="38"/>
  <c r="I15" i="38"/>
  <c r="I14" i="38"/>
  <c r="I13" i="38"/>
  <c r="I12" i="38"/>
  <c r="I11" i="38"/>
  <c r="I10" i="38"/>
  <c r="I9" i="38"/>
  <c r="I8" i="38"/>
  <c r="I7" i="38"/>
  <c r="I6" i="38"/>
  <c r="I5" i="38"/>
  <c r="I4" i="38"/>
  <c r="C6" i="38"/>
  <c r="C5" i="38"/>
  <c r="C4" i="38"/>
  <c r="E5" i="26" l="1"/>
  <c r="E6" i="26"/>
  <c r="E7" i="26"/>
  <c r="E4" i="26"/>
  <c r="B1" i="26"/>
  <c r="AJ4" i="31" l="1"/>
  <c r="AK4" i="31"/>
  <c r="F2" i="33" l="1"/>
  <c r="G2" i="33"/>
  <c r="H2" i="33"/>
  <c r="I2" i="33"/>
  <c r="J2" i="33"/>
  <c r="K2" i="33"/>
  <c r="L2" i="33"/>
  <c r="M2" i="33"/>
  <c r="N2" i="33"/>
  <c r="O2" i="33"/>
  <c r="P2" i="33"/>
  <c r="Q2" i="33"/>
  <c r="R2" i="33"/>
  <c r="S2" i="33"/>
  <c r="T2" i="33"/>
  <c r="U2" i="33"/>
  <c r="V2" i="33"/>
  <c r="W2" i="33"/>
  <c r="X2" i="33"/>
  <c r="Y2" i="33"/>
  <c r="Z2" i="33"/>
  <c r="AA2" i="33"/>
  <c r="AB2" i="33"/>
  <c r="AC2" i="33"/>
  <c r="AD2" i="33"/>
  <c r="AE2" i="33"/>
  <c r="AF2" i="33"/>
  <c r="AG2" i="33"/>
  <c r="AH2" i="33"/>
  <c r="AI2" i="33"/>
  <c r="AJ2" i="33"/>
  <c r="AK2" i="33"/>
  <c r="AL2" i="33"/>
  <c r="AM2" i="33"/>
  <c r="AN2" i="33"/>
  <c r="AO2" i="33"/>
  <c r="AP2" i="33"/>
  <c r="AQ2" i="33"/>
  <c r="AR2" i="33"/>
  <c r="AS2" i="33"/>
  <c r="AT2" i="33"/>
  <c r="AU2" i="33"/>
  <c r="AV2" i="33"/>
  <c r="AW2" i="33"/>
  <c r="AX2" i="33"/>
  <c r="AY2" i="33"/>
  <c r="AZ2" i="33"/>
  <c r="BA2" i="33"/>
  <c r="BB2" i="33"/>
  <c r="BC2" i="33"/>
  <c r="BD2" i="33"/>
  <c r="BE2" i="33"/>
  <c r="BF2" i="33"/>
  <c r="BG2" i="33"/>
  <c r="BH2" i="33"/>
  <c r="BI2" i="33"/>
  <c r="BJ2" i="33"/>
  <c r="BK2" i="33"/>
  <c r="BL2" i="33"/>
  <c r="BM2" i="33"/>
  <c r="BN2" i="33"/>
  <c r="BO2" i="33"/>
  <c r="BP2" i="33"/>
  <c r="BQ2" i="33"/>
  <c r="BR2" i="33"/>
  <c r="BS2" i="33"/>
  <c r="BT2" i="33"/>
  <c r="BU2" i="33"/>
  <c r="BV2" i="33"/>
  <c r="BW2" i="33"/>
  <c r="BX2" i="33"/>
  <c r="BY2" i="33"/>
  <c r="BZ2" i="33"/>
  <c r="CA2" i="33"/>
  <c r="CB2" i="33"/>
  <c r="CC2" i="33"/>
  <c r="CD2" i="33"/>
  <c r="CE2" i="33"/>
  <c r="CF2" i="33"/>
  <c r="CG2" i="33"/>
  <c r="CH2" i="33"/>
  <c r="CI2" i="33"/>
  <c r="CJ2" i="33"/>
  <c r="CK2" i="33"/>
  <c r="CL2" i="33"/>
  <c r="CM2" i="33"/>
  <c r="CN2" i="33"/>
  <c r="CO2" i="33"/>
  <c r="CP2" i="33"/>
  <c r="CQ2" i="33"/>
  <c r="CR2" i="33"/>
  <c r="CS2" i="33"/>
  <c r="CT2" i="33"/>
  <c r="CU2" i="33"/>
  <c r="CV2" i="33"/>
  <c r="CW2" i="33"/>
  <c r="CX2" i="33"/>
  <c r="CY2" i="33"/>
  <c r="CY3" i="33"/>
  <c r="CX3" i="33"/>
  <c r="CW3" i="33"/>
  <c r="CV3" i="33"/>
  <c r="CU3" i="33"/>
  <c r="CT3" i="33"/>
  <c r="CS3" i="33"/>
  <c r="CR3" i="33"/>
  <c r="CQ3" i="33"/>
  <c r="CP3" i="33"/>
  <c r="CO3" i="33"/>
  <c r="CN3" i="33"/>
  <c r="CM3" i="33"/>
  <c r="CL3" i="33"/>
  <c r="CK3" i="33"/>
  <c r="CJ3" i="33"/>
  <c r="CI3" i="33"/>
  <c r="CH3" i="33"/>
  <c r="CG3" i="33"/>
  <c r="CF3" i="33"/>
  <c r="CE3" i="33"/>
  <c r="CD3" i="33"/>
  <c r="CC3" i="33"/>
  <c r="CB3" i="33"/>
  <c r="CA3" i="33"/>
  <c r="BZ3" i="33"/>
  <c r="BY3" i="33"/>
  <c r="BX3" i="33"/>
  <c r="BW3" i="33"/>
  <c r="BV3" i="33"/>
  <c r="BU3" i="33"/>
  <c r="BT3" i="33"/>
  <c r="BS3" i="33"/>
  <c r="BR3" i="33"/>
  <c r="BQ3" i="33"/>
  <c r="BP3" i="33"/>
  <c r="BO3" i="33"/>
  <c r="BN3" i="33"/>
  <c r="BM3" i="33"/>
  <c r="BL3" i="33"/>
  <c r="BK3" i="33"/>
  <c r="BJ3" i="33"/>
  <c r="BI3" i="33"/>
  <c r="BH3" i="33"/>
  <c r="BG3" i="33"/>
  <c r="BF3" i="33"/>
  <c r="BE3" i="33"/>
  <c r="BD3" i="33"/>
  <c r="BC3" i="33"/>
  <c r="BB3" i="33"/>
  <c r="BA3" i="33"/>
  <c r="AZ3" i="33"/>
  <c r="AY3" i="33"/>
  <c r="AX3" i="33"/>
  <c r="AW3" i="33"/>
  <c r="AV3" i="33"/>
  <c r="AU3" i="33"/>
  <c r="AT3" i="33"/>
  <c r="AS3" i="33"/>
  <c r="AR3" i="33"/>
  <c r="AQ3" i="33"/>
  <c r="AP3" i="33"/>
  <c r="AO3" i="33"/>
  <c r="AN3" i="33"/>
  <c r="AM3" i="33"/>
  <c r="AL3" i="33"/>
  <c r="AK3" i="33"/>
  <c r="AJ3" i="33"/>
  <c r="AI3" i="33"/>
  <c r="AH3" i="33"/>
  <c r="AG3" i="33"/>
  <c r="AF3" i="33"/>
  <c r="AE3" i="33"/>
  <c r="AD3" i="33"/>
  <c r="AC3" i="33"/>
  <c r="AB3" i="33"/>
  <c r="AA3" i="33"/>
  <c r="Z3" i="33"/>
  <c r="Y3" i="33"/>
  <c r="X3" i="33"/>
  <c r="W3" i="33"/>
  <c r="V3" i="33"/>
  <c r="U3" i="33"/>
  <c r="T3" i="33"/>
  <c r="S3" i="33"/>
  <c r="R3" i="33"/>
  <c r="Q3" i="33"/>
  <c r="P3" i="33"/>
  <c r="O3" i="33"/>
  <c r="N3" i="33"/>
  <c r="M3" i="33"/>
  <c r="L3" i="33"/>
  <c r="K3" i="33"/>
  <c r="J3" i="33"/>
  <c r="I3" i="33"/>
  <c r="H3" i="33"/>
  <c r="G3" i="33"/>
  <c r="F3" i="33"/>
  <c r="E3" i="33"/>
  <c r="E1" i="36" l="1"/>
  <c r="F1" i="36"/>
  <c r="G1" i="36"/>
  <c r="H1" i="36"/>
  <c r="I1" i="36"/>
  <c r="J1" i="36"/>
  <c r="K1" i="36"/>
  <c r="L1" i="36"/>
  <c r="M1" i="36"/>
  <c r="N1" i="36"/>
  <c r="O1" i="36"/>
  <c r="P1" i="36"/>
  <c r="Q1" i="36"/>
  <c r="R1" i="36"/>
  <c r="S1" i="36"/>
  <c r="T1" i="36"/>
  <c r="U1" i="36"/>
  <c r="V1" i="36"/>
  <c r="W1" i="36"/>
  <c r="X1" i="36"/>
  <c r="Y1" i="36"/>
  <c r="Z1" i="36"/>
  <c r="AA1" i="36"/>
  <c r="AB1" i="36"/>
  <c r="AC1" i="36"/>
  <c r="AD1" i="36"/>
  <c r="AE1" i="36"/>
  <c r="AF1" i="36"/>
  <c r="AG1" i="36"/>
  <c r="AH1" i="36"/>
  <c r="AI1" i="36"/>
  <c r="AJ1" i="36"/>
  <c r="AK1" i="36"/>
  <c r="AL1" i="36"/>
  <c r="AM1" i="36"/>
  <c r="AN1" i="36"/>
  <c r="AO1" i="36"/>
  <c r="AP1" i="36"/>
  <c r="AQ1" i="36"/>
  <c r="AR1" i="36"/>
  <c r="AS1" i="36"/>
  <c r="AT1" i="36"/>
  <c r="AU1" i="36"/>
  <c r="AV1" i="36"/>
  <c r="E56" i="36"/>
  <c r="E57" i="36" s="1"/>
  <c r="F56" i="36"/>
  <c r="F57" i="36" s="1"/>
  <c r="G56" i="36"/>
  <c r="G57" i="36" s="1"/>
  <c r="H56" i="36"/>
  <c r="H57" i="36" s="1"/>
  <c r="I56" i="36"/>
  <c r="J56" i="36"/>
  <c r="J57" i="36" s="1"/>
  <c r="K56" i="36"/>
  <c r="K57" i="36" s="1"/>
  <c r="L56" i="36"/>
  <c r="L57" i="36" s="1"/>
  <c r="M56" i="36"/>
  <c r="N56" i="36"/>
  <c r="N57" i="36" s="1"/>
  <c r="O56" i="36"/>
  <c r="O57" i="36" s="1"/>
  <c r="P56" i="36"/>
  <c r="P57" i="36" s="1"/>
  <c r="Q56" i="36"/>
  <c r="Q57" i="36" s="1"/>
  <c r="R56" i="36"/>
  <c r="R57" i="36" s="1"/>
  <c r="S56" i="36"/>
  <c r="S57" i="36" s="1"/>
  <c r="T56" i="36"/>
  <c r="T57" i="36" s="1"/>
  <c r="U56" i="36"/>
  <c r="V56" i="36"/>
  <c r="V57" i="36" s="1"/>
  <c r="W56" i="36"/>
  <c r="W57" i="36" s="1"/>
  <c r="X56" i="36"/>
  <c r="X57" i="36" s="1"/>
  <c r="Y56" i="36"/>
  <c r="Z56" i="36"/>
  <c r="Z57" i="36" s="1"/>
  <c r="AA56" i="36"/>
  <c r="AA57" i="36" s="1"/>
  <c r="AB56" i="36"/>
  <c r="AB57" i="36" s="1"/>
  <c r="AC56" i="36"/>
  <c r="AC57" i="36" s="1"/>
  <c r="AD56" i="36"/>
  <c r="AD57" i="36" s="1"/>
  <c r="AE56" i="36"/>
  <c r="AE57" i="36" s="1"/>
  <c r="AF56" i="36"/>
  <c r="AF57" i="36" s="1"/>
  <c r="AG56" i="36"/>
  <c r="AH56" i="36"/>
  <c r="AI56" i="36"/>
  <c r="AI57" i="36" s="1"/>
  <c r="AJ56" i="36"/>
  <c r="AJ57" i="36" s="1"/>
  <c r="AK56" i="36"/>
  <c r="AK57" i="36" s="1"/>
  <c r="AL56" i="36"/>
  <c r="AM56" i="36"/>
  <c r="AM57" i="36" s="1"/>
  <c r="AN56" i="36"/>
  <c r="AN57" i="36" s="1"/>
  <c r="AO56" i="36"/>
  <c r="AO57" i="36" s="1"/>
  <c r="AP56" i="36"/>
  <c r="AP57" i="36" s="1"/>
  <c r="AQ56" i="36"/>
  <c r="AQ57" i="36" s="1"/>
  <c r="AR56" i="36"/>
  <c r="AR57" i="36" s="1"/>
  <c r="AS56" i="36"/>
  <c r="AT56" i="36"/>
  <c r="AU56" i="36"/>
  <c r="AU57" i="36" s="1"/>
  <c r="AV56" i="36"/>
  <c r="AV57" i="36" s="1"/>
  <c r="I57" i="36"/>
  <c r="M57" i="36"/>
  <c r="U57" i="36"/>
  <c r="Y57" i="36"/>
  <c r="AG57" i="36"/>
  <c r="AH57" i="36"/>
  <c r="AL57" i="36"/>
  <c r="AS57" i="36"/>
  <c r="AT57" i="36"/>
  <c r="E60" i="36"/>
  <c r="F60" i="36"/>
  <c r="G60" i="36"/>
  <c r="H60" i="36"/>
  <c r="I60" i="36"/>
  <c r="J60" i="36"/>
  <c r="K60" i="36"/>
  <c r="L60" i="36"/>
  <c r="M60" i="36"/>
  <c r="N60" i="36"/>
  <c r="O60" i="36"/>
  <c r="P60" i="36"/>
  <c r="Q60" i="36"/>
  <c r="R60" i="36"/>
  <c r="S60" i="36"/>
  <c r="T60" i="36"/>
  <c r="U60" i="36"/>
  <c r="V60" i="36"/>
  <c r="W60" i="36"/>
  <c r="X60" i="36"/>
  <c r="Y60" i="36"/>
  <c r="Z60" i="36"/>
  <c r="AA60" i="36"/>
  <c r="AB60" i="36"/>
  <c r="AC60" i="36"/>
  <c r="AD60" i="36"/>
  <c r="AE60" i="36"/>
  <c r="AF60" i="36"/>
  <c r="AG60" i="36"/>
  <c r="AH60" i="36"/>
  <c r="AI60" i="36"/>
  <c r="AJ60" i="36"/>
  <c r="AK60" i="36"/>
  <c r="AL60" i="36"/>
  <c r="AM60" i="36"/>
  <c r="AN60" i="36"/>
  <c r="AO60" i="36"/>
  <c r="AP60" i="36"/>
  <c r="AQ60" i="36"/>
  <c r="AR60" i="36"/>
  <c r="AS60" i="36"/>
  <c r="AT60" i="36"/>
  <c r="AU60" i="36"/>
  <c r="AV60" i="36"/>
  <c r="E61" i="36"/>
  <c r="F61" i="36"/>
  <c r="G61" i="36"/>
  <c r="H61" i="36"/>
  <c r="I61" i="36"/>
  <c r="J61" i="36"/>
  <c r="K61" i="36"/>
  <c r="K63" i="36" s="1"/>
  <c r="L61" i="36"/>
  <c r="M61" i="36"/>
  <c r="N61" i="36"/>
  <c r="O61" i="36"/>
  <c r="P61" i="36"/>
  <c r="Q61" i="36"/>
  <c r="R61" i="36"/>
  <c r="S61" i="36"/>
  <c r="T61" i="36"/>
  <c r="U61" i="36"/>
  <c r="V61" i="36"/>
  <c r="W61" i="36"/>
  <c r="W63" i="36" s="1"/>
  <c r="X61" i="36"/>
  <c r="Y61" i="36"/>
  <c r="Z61" i="36"/>
  <c r="AA61" i="36"/>
  <c r="AB61" i="36"/>
  <c r="AC61" i="36"/>
  <c r="AD61" i="36"/>
  <c r="AE61" i="36"/>
  <c r="AF61" i="36"/>
  <c r="AG61" i="36"/>
  <c r="AH61" i="36"/>
  <c r="AI61" i="36"/>
  <c r="AI63" i="36" s="1"/>
  <c r="AJ61" i="36"/>
  <c r="AK61" i="36"/>
  <c r="AL61" i="36"/>
  <c r="AM61" i="36"/>
  <c r="AN61" i="36"/>
  <c r="AO61" i="36"/>
  <c r="AP61" i="36"/>
  <c r="AQ61" i="36"/>
  <c r="AR61" i="36"/>
  <c r="AS61" i="36"/>
  <c r="AT61" i="36"/>
  <c r="AU61" i="36"/>
  <c r="AU63" i="36" s="1"/>
  <c r="AV61" i="36"/>
  <c r="E62" i="36"/>
  <c r="F62" i="36"/>
  <c r="G62" i="36"/>
  <c r="H62" i="36"/>
  <c r="I62" i="36"/>
  <c r="J62" i="36"/>
  <c r="K62" i="36"/>
  <c r="L62" i="36"/>
  <c r="M62" i="36"/>
  <c r="N62" i="36"/>
  <c r="O62" i="36"/>
  <c r="P62" i="36"/>
  <c r="Q62" i="36"/>
  <c r="R62" i="36"/>
  <c r="S62" i="36"/>
  <c r="T62" i="36"/>
  <c r="U62" i="36"/>
  <c r="V62" i="36"/>
  <c r="W62" i="36"/>
  <c r="X62" i="36"/>
  <c r="Y62" i="36"/>
  <c r="Z62" i="36"/>
  <c r="AA62" i="36"/>
  <c r="AB62" i="36"/>
  <c r="AC62" i="36"/>
  <c r="AD62" i="36"/>
  <c r="AE62" i="36"/>
  <c r="AF62" i="36"/>
  <c r="AG62" i="36"/>
  <c r="AH62" i="36"/>
  <c r="AI62" i="36"/>
  <c r="AJ62" i="36"/>
  <c r="AK62" i="36"/>
  <c r="AL62" i="36"/>
  <c r="AM62" i="36"/>
  <c r="AN62" i="36"/>
  <c r="AO62" i="36"/>
  <c r="AP62" i="36"/>
  <c r="AQ62" i="36"/>
  <c r="AR62" i="36"/>
  <c r="AS62" i="36"/>
  <c r="AT62" i="36"/>
  <c r="AU62" i="36"/>
  <c r="AV62" i="36"/>
  <c r="E63" i="36"/>
  <c r="E64" i="36" s="1"/>
  <c r="E65" i="36" s="1"/>
  <c r="F63" i="36"/>
  <c r="H63" i="36"/>
  <c r="H64" i="36" s="1"/>
  <c r="H65" i="36" s="1"/>
  <c r="I63" i="36"/>
  <c r="I64" i="36" s="1"/>
  <c r="I65" i="36" s="1"/>
  <c r="J63" i="36"/>
  <c r="J64" i="36" s="1"/>
  <c r="J65" i="36" s="1"/>
  <c r="L63" i="36"/>
  <c r="L64" i="36" s="1"/>
  <c r="L65" i="36" s="1"/>
  <c r="M63" i="36"/>
  <c r="M64" i="36" s="1"/>
  <c r="M65" i="36" s="1"/>
  <c r="N63" i="36"/>
  <c r="N64" i="36" s="1"/>
  <c r="N65" i="36" s="1"/>
  <c r="P63" i="36"/>
  <c r="P64" i="36" s="1"/>
  <c r="P65" i="36" s="1"/>
  <c r="Q63" i="36"/>
  <c r="Q64" i="36" s="1"/>
  <c r="Q65" i="36" s="1"/>
  <c r="R63" i="36"/>
  <c r="R64" i="36" s="1"/>
  <c r="R65" i="36" s="1"/>
  <c r="T63" i="36"/>
  <c r="T64" i="36" s="1"/>
  <c r="T65" i="36" s="1"/>
  <c r="U63" i="36"/>
  <c r="U64" i="36" s="1"/>
  <c r="U65" i="36" s="1"/>
  <c r="V63" i="36"/>
  <c r="V64" i="36" s="1"/>
  <c r="V65" i="36" s="1"/>
  <c r="X63" i="36"/>
  <c r="X64" i="36" s="1"/>
  <c r="X65" i="36" s="1"/>
  <c r="Y63" i="36"/>
  <c r="Y64" i="36" s="1"/>
  <c r="Y65" i="36" s="1"/>
  <c r="Z63" i="36"/>
  <c r="Z64" i="36" s="1"/>
  <c r="Z65" i="36" s="1"/>
  <c r="AB63" i="36"/>
  <c r="AB64" i="36" s="1"/>
  <c r="AB65" i="36" s="1"/>
  <c r="AC63" i="36"/>
  <c r="AC64" i="36" s="1"/>
  <c r="AC65" i="36" s="1"/>
  <c r="AD63" i="36"/>
  <c r="AF63" i="36"/>
  <c r="AF64" i="36" s="1"/>
  <c r="AF65" i="36" s="1"/>
  <c r="AG63" i="36"/>
  <c r="AG64" i="36" s="1"/>
  <c r="AG65" i="36" s="1"/>
  <c r="AH63" i="36"/>
  <c r="AH64" i="36" s="1"/>
  <c r="AH65" i="36" s="1"/>
  <c r="AJ63" i="36"/>
  <c r="AJ64" i="36" s="1"/>
  <c r="AJ65" i="36" s="1"/>
  <c r="AK63" i="36"/>
  <c r="AK64" i="36" s="1"/>
  <c r="AK65" i="36" s="1"/>
  <c r="AL63" i="36"/>
  <c r="AN63" i="36"/>
  <c r="AN64" i="36" s="1"/>
  <c r="AN65" i="36" s="1"/>
  <c r="AO63" i="36"/>
  <c r="AO64" i="36" s="1"/>
  <c r="AO65" i="36" s="1"/>
  <c r="AP63" i="36"/>
  <c r="AP64" i="36" s="1"/>
  <c r="AP65" i="36" s="1"/>
  <c r="AR63" i="36"/>
  <c r="AR64" i="36" s="1"/>
  <c r="AR65" i="36" s="1"/>
  <c r="AS63" i="36"/>
  <c r="AS64" i="36" s="1"/>
  <c r="AS65" i="36" s="1"/>
  <c r="AT63" i="36"/>
  <c r="AT64" i="36" s="1"/>
  <c r="AT65" i="36" s="1"/>
  <c r="AV63" i="36"/>
  <c r="AV64" i="36" s="1"/>
  <c r="AV65" i="36" s="1"/>
  <c r="F64" i="36"/>
  <c r="F65" i="36" s="1"/>
  <c r="AD64" i="36"/>
  <c r="AD65" i="36" s="1"/>
  <c r="AL64" i="36"/>
  <c r="AL65" i="36" s="1"/>
  <c r="E49" i="36"/>
  <c r="F49" i="36"/>
  <c r="G49" i="36"/>
  <c r="H49" i="36"/>
  <c r="I49" i="36"/>
  <c r="J49" i="36"/>
  <c r="K49" i="36"/>
  <c r="L49" i="36"/>
  <c r="M49" i="36"/>
  <c r="N49" i="36"/>
  <c r="O49" i="36"/>
  <c r="P49" i="36"/>
  <c r="Q49" i="36"/>
  <c r="R49" i="36"/>
  <c r="S49" i="36"/>
  <c r="T49" i="36"/>
  <c r="U49" i="36"/>
  <c r="V49" i="36"/>
  <c r="W49" i="36"/>
  <c r="X49" i="36"/>
  <c r="Y49" i="36"/>
  <c r="Z49" i="36"/>
  <c r="AA49" i="36"/>
  <c r="AB49" i="36"/>
  <c r="AC49" i="36"/>
  <c r="AD49" i="36"/>
  <c r="AE49" i="36"/>
  <c r="AF49" i="36"/>
  <c r="AG49" i="36"/>
  <c r="AH49" i="36"/>
  <c r="AI49" i="36"/>
  <c r="AJ49" i="36"/>
  <c r="AK49" i="36"/>
  <c r="AL49" i="36"/>
  <c r="AM49" i="36"/>
  <c r="AN49" i="36"/>
  <c r="AO49" i="36"/>
  <c r="AP49" i="36"/>
  <c r="AQ49" i="36"/>
  <c r="AR49" i="36"/>
  <c r="AS49" i="36"/>
  <c r="AT49" i="36"/>
  <c r="AU49" i="36"/>
  <c r="AV49" i="36"/>
  <c r="E50" i="36"/>
  <c r="F50" i="36"/>
  <c r="F51" i="36" s="1"/>
  <c r="G50" i="36"/>
  <c r="H50" i="36"/>
  <c r="H51" i="36" s="1"/>
  <c r="I50" i="36"/>
  <c r="J50" i="36"/>
  <c r="J51" i="36" s="1"/>
  <c r="K50" i="36"/>
  <c r="K51" i="36" s="1"/>
  <c r="L50" i="36"/>
  <c r="M50" i="36"/>
  <c r="M51" i="36" s="1"/>
  <c r="N50" i="36"/>
  <c r="O50" i="36"/>
  <c r="P50" i="36"/>
  <c r="Q50" i="36"/>
  <c r="Q51" i="36" s="1"/>
  <c r="R50" i="36"/>
  <c r="R51" i="36" s="1"/>
  <c r="S50" i="36"/>
  <c r="T50" i="36"/>
  <c r="T51" i="36" s="1"/>
  <c r="U50" i="36"/>
  <c r="V50" i="36"/>
  <c r="V51" i="36" s="1"/>
  <c r="W50" i="36"/>
  <c r="W51" i="36" s="1"/>
  <c r="X50" i="36"/>
  <c r="Y50" i="36"/>
  <c r="Z50" i="36"/>
  <c r="AA50" i="36"/>
  <c r="AB50" i="36"/>
  <c r="AC50" i="36"/>
  <c r="AC51" i="36" s="1"/>
  <c r="AD50" i="36"/>
  <c r="AD51" i="36" s="1"/>
  <c r="AE50" i="36"/>
  <c r="AF50" i="36"/>
  <c r="AF51" i="36" s="1"/>
  <c r="AG50" i="36"/>
  <c r="AG51" i="36" s="1"/>
  <c r="AH50" i="36"/>
  <c r="AH51" i="36" s="1"/>
  <c r="AI50" i="36"/>
  <c r="AI51" i="36" s="1"/>
  <c r="AJ50" i="36"/>
  <c r="AJ51" i="36" s="1"/>
  <c r="AK50" i="36"/>
  <c r="AK51" i="36" s="1"/>
  <c r="AL50" i="36"/>
  <c r="AM50" i="36"/>
  <c r="AN50" i="36"/>
  <c r="AN51" i="36" s="1"/>
  <c r="AO50" i="36"/>
  <c r="AO51" i="36" s="1"/>
  <c r="AP50" i="36"/>
  <c r="AP51" i="36" s="1"/>
  <c r="AQ50" i="36"/>
  <c r="AQ51" i="36" s="1"/>
  <c r="AR50" i="36"/>
  <c r="AR51" i="36" s="1"/>
  <c r="AS50" i="36"/>
  <c r="AS51" i="36" s="1"/>
  <c r="AT50" i="36"/>
  <c r="AT51" i="36" s="1"/>
  <c r="AU50" i="36"/>
  <c r="AV50" i="36"/>
  <c r="AV51" i="36" s="1"/>
  <c r="E51" i="36"/>
  <c r="I51" i="36"/>
  <c r="L51" i="36"/>
  <c r="P51" i="36"/>
  <c r="U51" i="36"/>
  <c r="X51" i="36"/>
  <c r="Y51" i="36"/>
  <c r="D56" i="36"/>
  <c r="D49" i="36"/>
  <c r="D62" i="36"/>
  <c r="D61" i="36"/>
  <c r="D60" i="36"/>
  <c r="D50" i="36"/>
  <c r="AE51" i="36" l="1"/>
  <c r="S51" i="36"/>
  <c r="G51" i="36"/>
  <c r="AU51" i="36"/>
  <c r="AQ63" i="36"/>
  <c r="AQ64" i="36" s="1"/>
  <c r="AQ65" i="36" s="1"/>
  <c r="AE63" i="36"/>
  <c r="AE64" i="36" s="1"/>
  <c r="AE65" i="36" s="1"/>
  <c r="S63" i="36"/>
  <c r="S64" i="36" s="1"/>
  <c r="S65" i="36" s="1"/>
  <c r="G63" i="36"/>
  <c r="G64" i="36" s="1"/>
  <c r="G65" i="36" s="1"/>
  <c r="AB51" i="36"/>
  <c r="AM63" i="36"/>
  <c r="AM64" i="36" s="1"/>
  <c r="AM65" i="36" s="1"/>
  <c r="AA63" i="36"/>
  <c r="AA64" i="36" s="1"/>
  <c r="AA65" i="36" s="1"/>
  <c r="O63" i="36"/>
  <c r="O64" i="36" s="1"/>
  <c r="O65" i="36" s="1"/>
  <c r="AU64" i="36"/>
  <c r="AU65" i="36" s="1"/>
  <c r="AI64" i="36"/>
  <c r="AI65" i="36" s="1"/>
  <c r="W64" i="36"/>
  <c r="W65" i="36" s="1"/>
  <c r="K64" i="36"/>
  <c r="K65" i="36" s="1"/>
  <c r="AM51" i="36"/>
  <c r="AA51" i="36"/>
  <c r="O51" i="36"/>
  <c r="AL51" i="36"/>
  <c r="Z51" i="36"/>
  <c r="N51" i="36"/>
  <c r="J50" i="38" l="1"/>
  <c r="J49" i="38"/>
  <c r="J48" i="38"/>
  <c r="J47" i="38"/>
  <c r="J46" i="38"/>
  <c r="J45" i="38"/>
  <c r="D25" i="38" l="1"/>
  <c r="AP1" i="40" l="1"/>
  <c r="AQ1" i="40"/>
  <c r="AM1" i="40"/>
  <c r="AN1" i="40"/>
  <c r="AO1" i="40"/>
  <c r="AH1" i="40"/>
  <c r="AI1" i="40"/>
  <c r="AJ1" i="40"/>
  <c r="AK1" i="40"/>
  <c r="AL1" i="40"/>
  <c r="AG1" i="40"/>
  <c r="A104" i="31" l="1"/>
  <c r="A51" i="29"/>
  <c r="A52" i="36"/>
  <c r="A126" i="33"/>
  <c r="G5" i="5" l="1"/>
  <c r="G4" i="5"/>
  <c r="G3" i="5"/>
  <c r="G2" i="5"/>
  <c r="B5" i="5"/>
  <c r="B4" i="5"/>
  <c r="B3" i="5"/>
  <c r="B2" i="5"/>
  <c r="D51" i="36" l="1"/>
  <c r="AM5" i="31" l="1"/>
  <c r="AM6" i="31"/>
  <c r="AM7" i="31"/>
  <c r="AN7" i="31"/>
  <c r="AM8" i="31"/>
  <c r="AN8" i="31"/>
  <c r="AM9" i="31"/>
  <c r="AN9" i="31"/>
  <c r="AM10" i="31"/>
  <c r="AN10" i="31"/>
  <c r="AM11" i="31"/>
  <c r="AN11" i="31"/>
  <c r="AM12" i="31"/>
  <c r="AN12" i="31"/>
  <c r="AM13" i="31"/>
  <c r="AN13" i="31"/>
  <c r="AM14" i="31"/>
  <c r="AN14" i="31"/>
  <c r="AM15" i="31"/>
  <c r="AN15" i="31"/>
  <c r="AM16" i="31"/>
  <c r="AN16" i="31"/>
  <c r="AM17" i="31"/>
  <c r="AN17" i="31"/>
  <c r="AM18" i="31"/>
  <c r="AN18" i="31"/>
  <c r="AM19" i="31"/>
  <c r="AN19" i="31"/>
  <c r="AM20" i="31"/>
  <c r="AN20" i="31"/>
  <c r="AM21" i="31"/>
  <c r="AN21" i="31"/>
  <c r="AM22" i="31"/>
  <c r="AN22" i="31"/>
  <c r="AM23" i="31"/>
  <c r="AN23" i="31"/>
  <c r="AM24" i="31"/>
  <c r="AN24" i="31"/>
  <c r="AM25" i="31"/>
  <c r="AN25" i="31"/>
  <c r="AM26" i="31"/>
  <c r="AN26" i="31"/>
  <c r="AM27" i="31"/>
  <c r="AN27" i="31"/>
  <c r="AM28" i="31"/>
  <c r="AN28" i="31"/>
  <c r="AM29" i="31"/>
  <c r="AN29" i="31"/>
  <c r="AM30" i="31"/>
  <c r="AN30" i="31"/>
  <c r="AM31" i="31"/>
  <c r="AN31" i="31"/>
  <c r="AM32" i="31"/>
  <c r="AN32" i="31"/>
  <c r="AM33" i="31"/>
  <c r="AN33" i="31"/>
  <c r="AM34" i="31"/>
  <c r="AN34" i="31"/>
  <c r="AM35" i="31"/>
  <c r="AN35" i="31"/>
  <c r="AM36" i="31"/>
  <c r="AN36" i="31"/>
  <c r="AM37" i="31"/>
  <c r="AN37" i="31"/>
  <c r="AM38" i="31"/>
  <c r="AN38" i="31"/>
  <c r="AM39" i="31"/>
  <c r="AN39" i="31"/>
  <c r="AM40" i="31"/>
  <c r="AN40" i="31"/>
  <c r="AM41" i="31"/>
  <c r="AN41" i="31"/>
  <c r="AM42" i="31"/>
  <c r="AN42" i="31"/>
  <c r="AM43" i="31"/>
  <c r="AN43" i="31"/>
  <c r="AM44" i="31"/>
  <c r="AN44" i="31"/>
  <c r="AM45" i="31"/>
  <c r="AN45" i="31"/>
  <c r="AM46" i="31"/>
  <c r="AN46" i="31"/>
  <c r="AM47" i="31"/>
  <c r="AN47" i="31"/>
  <c r="AM48" i="31"/>
  <c r="AN48" i="31"/>
  <c r="AM49" i="31"/>
  <c r="AN49" i="31"/>
  <c r="AM50" i="31"/>
  <c r="AN50" i="31"/>
  <c r="AM51" i="31"/>
  <c r="AN51" i="31"/>
  <c r="AM52" i="31"/>
  <c r="AN52" i="31"/>
  <c r="AM53" i="31"/>
  <c r="AN53" i="31"/>
  <c r="AM54" i="31"/>
  <c r="AN54" i="31"/>
  <c r="AM55" i="31"/>
  <c r="AN55" i="31"/>
  <c r="AM56" i="31"/>
  <c r="AN56" i="31"/>
  <c r="AM57" i="31"/>
  <c r="AN57" i="31"/>
  <c r="AM58" i="31"/>
  <c r="AN58" i="31"/>
  <c r="AM59" i="31"/>
  <c r="AN59" i="31"/>
  <c r="AM60" i="31"/>
  <c r="AN60" i="31"/>
  <c r="AM61" i="31"/>
  <c r="AN61" i="31"/>
  <c r="AM62" i="31"/>
  <c r="AN62" i="31"/>
  <c r="AM63" i="31"/>
  <c r="AN63" i="31"/>
  <c r="AM64" i="31"/>
  <c r="AN64" i="31"/>
  <c r="AM65" i="31"/>
  <c r="AN65" i="31"/>
  <c r="AM66" i="31"/>
  <c r="AN66" i="31"/>
  <c r="AM67" i="31"/>
  <c r="AN67" i="31"/>
  <c r="AM68" i="31"/>
  <c r="AN68" i="31"/>
  <c r="AM69" i="31"/>
  <c r="AN69" i="31"/>
  <c r="AM70" i="31"/>
  <c r="AN70" i="31"/>
  <c r="AM71" i="31"/>
  <c r="AN71" i="31"/>
  <c r="AM72" i="31"/>
  <c r="AN72" i="31"/>
  <c r="AM73" i="31"/>
  <c r="AN73" i="31"/>
  <c r="AM74" i="31"/>
  <c r="AN74" i="31"/>
  <c r="AM75" i="31"/>
  <c r="AN75" i="31"/>
  <c r="AM76" i="31"/>
  <c r="AN76" i="31"/>
  <c r="AM77" i="31"/>
  <c r="AN77" i="31"/>
  <c r="AM78" i="31"/>
  <c r="AN78" i="31"/>
  <c r="AM79" i="31"/>
  <c r="AN79" i="31"/>
  <c r="AM80" i="31"/>
  <c r="AN80" i="31"/>
  <c r="AM81" i="31"/>
  <c r="AN81" i="31"/>
  <c r="AM82" i="31"/>
  <c r="AN82" i="31"/>
  <c r="AM83" i="31"/>
  <c r="AN83" i="31"/>
  <c r="AM84" i="31"/>
  <c r="AN84" i="31"/>
  <c r="AM85" i="31"/>
  <c r="AN85" i="31"/>
  <c r="AM86" i="31"/>
  <c r="AN86" i="31"/>
  <c r="AM87" i="31"/>
  <c r="AN87" i="31"/>
  <c r="AM88" i="31"/>
  <c r="AN88" i="31"/>
  <c r="AM89" i="31"/>
  <c r="AN89" i="31"/>
  <c r="AM90" i="31"/>
  <c r="AN90" i="31"/>
  <c r="AM91" i="31"/>
  <c r="AN91" i="31"/>
  <c r="AM92" i="31"/>
  <c r="AN92" i="31"/>
  <c r="AM93" i="31"/>
  <c r="AN93" i="31"/>
  <c r="AM94" i="31"/>
  <c r="AN94" i="31"/>
  <c r="AM95" i="31"/>
  <c r="AN95" i="31"/>
  <c r="AM96" i="31"/>
  <c r="AN96" i="31"/>
  <c r="AM97" i="31"/>
  <c r="AN97" i="31"/>
  <c r="AM98" i="31"/>
  <c r="AN98" i="31"/>
  <c r="AM99" i="31"/>
  <c r="AN99" i="31"/>
  <c r="AM100" i="31"/>
  <c r="AN100" i="31"/>
  <c r="AM101" i="31"/>
  <c r="AN101" i="31"/>
  <c r="AM102" i="31"/>
  <c r="AN102" i="31"/>
  <c r="AM103" i="31"/>
  <c r="AN103" i="31"/>
  <c r="AN5" i="31"/>
  <c r="AN6" i="31"/>
  <c r="AJ7" i="31"/>
  <c r="AK7" i="31"/>
  <c r="AJ8" i="31"/>
  <c r="AK8" i="31"/>
  <c r="AJ9" i="31"/>
  <c r="AK9" i="31"/>
  <c r="AJ10" i="31"/>
  <c r="AK10" i="31"/>
  <c r="AJ11" i="31"/>
  <c r="AK11" i="31"/>
  <c r="AJ12" i="31"/>
  <c r="AK12" i="31"/>
  <c r="AJ13" i="31"/>
  <c r="AK13" i="31"/>
  <c r="AJ14" i="31"/>
  <c r="AK14" i="31"/>
  <c r="AJ15" i="31"/>
  <c r="AK15" i="31"/>
  <c r="AJ16" i="31"/>
  <c r="AK16" i="31"/>
  <c r="AJ17" i="31"/>
  <c r="AK17" i="31"/>
  <c r="AJ18" i="31"/>
  <c r="AK18" i="31"/>
  <c r="AJ19" i="31"/>
  <c r="AK19" i="31"/>
  <c r="AJ20" i="31"/>
  <c r="AK20" i="31"/>
  <c r="AJ21" i="31"/>
  <c r="AK21" i="31"/>
  <c r="AJ22" i="31"/>
  <c r="AK22" i="31"/>
  <c r="AJ23" i="31"/>
  <c r="AK23" i="31"/>
  <c r="AJ24" i="31"/>
  <c r="AK24" i="31"/>
  <c r="AJ25" i="31"/>
  <c r="AK25" i="31"/>
  <c r="AJ26" i="31"/>
  <c r="AK26" i="31"/>
  <c r="AJ27" i="31"/>
  <c r="AK27" i="31"/>
  <c r="AJ28" i="31"/>
  <c r="AK28" i="31"/>
  <c r="AJ29" i="31"/>
  <c r="AK29" i="31"/>
  <c r="AJ30" i="31"/>
  <c r="AK30" i="31"/>
  <c r="AJ31" i="31"/>
  <c r="AK31" i="31"/>
  <c r="AJ32" i="31"/>
  <c r="AK32" i="31"/>
  <c r="AJ33" i="31"/>
  <c r="AK33" i="31"/>
  <c r="AJ34" i="31"/>
  <c r="AK34" i="31"/>
  <c r="AJ35" i="31"/>
  <c r="AK35" i="31"/>
  <c r="AJ36" i="31"/>
  <c r="AK36" i="31"/>
  <c r="AJ37" i="31"/>
  <c r="AK37" i="31"/>
  <c r="AJ38" i="31"/>
  <c r="AK38" i="31"/>
  <c r="AJ39" i="31"/>
  <c r="AK39" i="31"/>
  <c r="AJ40" i="31"/>
  <c r="AK40" i="31"/>
  <c r="AJ41" i="31"/>
  <c r="AK41" i="31"/>
  <c r="AJ42" i="31"/>
  <c r="AK42" i="31"/>
  <c r="AJ43" i="31"/>
  <c r="AK43" i="31"/>
  <c r="AJ44" i="31"/>
  <c r="AK44" i="31"/>
  <c r="AJ45" i="31"/>
  <c r="AK45" i="31"/>
  <c r="AJ46" i="31"/>
  <c r="AK46" i="31"/>
  <c r="AJ47" i="31"/>
  <c r="AK47" i="31"/>
  <c r="AJ48" i="31"/>
  <c r="AK48" i="31"/>
  <c r="AJ49" i="31"/>
  <c r="AK49" i="31"/>
  <c r="AJ50" i="31"/>
  <c r="AK50" i="31"/>
  <c r="AJ51" i="31"/>
  <c r="AK51" i="31"/>
  <c r="AJ52" i="31"/>
  <c r="AK52" i="31"/>
  <c r="AJ53" i="31"/>
  <c r="AK53" i="31"/>
  <c r="AJ54" i="31"/>
  <c r="AK54" i="31"/>
  <c r="AJ55" i="31"/>
  <c r="AK55" i="31"/>
  <c r="AJ56" i="31"/>
  <c r="AK56" i="31"/>
  <c r="AJ57" i="31"/>
  <c r="AK57" i="31"/>
  <c r="AJ58" i="31"/>
  <c r="AK58" i="31"/>
  <c r="AJ59" i="31"/>
  <c r="AK59" i="31"/>
  <c r="AJ60" i="31"/>
  <c r="AK60" i="31"/>
  <c r="AJ61" i="31"/>
  <c r="AK61" i="31"/>
  <c r="AJ62" i="31"/>
  <c r="AK62" i="31"/>
  <c r="AJ63" i="31"/>
  <c r="AK63" i="31"/>
  <c r="AJ64" i="31"/>
  <c r="AK64" i="31"/>
  <c r="AJ65" i="31"/>
  <c r="AK65" i="31"/>
  <c r="AJ66" i="31"/>
  <c r="AK66" i="31"/>
  <c r="AJ67" i="31"/>
  <c r="AK67" i="31"/>
  <c r="AJ68" i="31"/>
  <c r="AK68" i="31"/>
  <c r="AJ69" i="31"/>
  <c r="AK69" i="31"/>
  <c r="AJ70" i="31"/>
  <c r="AK70" i="31"/>
  <c r="AJ71" i="31"/>
  <c r="AK71" i="31"/>
  <c r="AJ72" i="31"/>
  <c r="AK72" i="31"/>
  <c r="AJ73" i="31"/>
  <c r="AK73" i="31"/>
  <c r="AJ74" i="31"/>
  <c r="AK74" i="31"/>
  <c r="AJ75" i="31"/>
  <c r="AK75" i="31"/>
  <c r="AJ76" i="31"/>
  <c r="AK76" i="31"/>
  <c r="AJ77" i="31"/>
  <c r="AK77" i="31"/>
  <c r="AJ78" i="31"/>
  <c r="AK78" i="31"/>
  <c r="AJ79" i="31"/>
  <c r="AK79" i="31"/>
  <c r="AJ80" i="31"/>
  <c r="AK80" i="31"/>
  <c r="AJ81" i="31"/>
  <c r="AK81" i="31"/>
  <c r="AJ82" i="31"/>
  <c r="AK82" i="31"/>
  <c r="AJ83" i="31"/>
  <c r="AK83" i="31"/>
  <c r="AJ84" i="31"/>
  <c r="AK84" i="31"/>
  <c r="AJ85" i="31"/>
  <c r="AK85" i="31"/>
  <c r="AJ86" i="31"/>
  <c r="AK86" i="31"/>
  <c r="AJ87" i="31"/>
  <c r="AK87" i="31"/>
  <c r="AJ88" i="31"/>
  <c r="AK88" i="31"/>
  <c r="AJ89" i="31"/>
  <c r="AK89" i="31"/>
  <c r="AJ90" i="31"/>
  <c r="AK90" i="31"/>
  <c r="AJ91" i="31"/>
  <c r="AK91" i="31"/>
  <c r="AJ92" i="31"/>
  <c r="AK92" i="31"/>
  <c r="AJ93" i="31"/>
  <c r="AK93" i="31"/>
  <c r="AJ94" i="31"/>
  <c r="AK94" i="31"/>
  <c r="AJ95" i="31"/>
  <c r="AK95" i="31"/>
  <c r="AJ96" i="31"/>
  <c r="AK96" i="31"/>
  <c r="AJ97" i="31"/>
  <c r="AK97" i="31"/>
  <c r="AJ98" i="31"/>
  <c r="AK98" i="31"/>
  <c r="AJ99" i="31"/>
  <c r="AK99" i="31"/>
  <c r="AJ100" i="31"/>
  <c r="AK100" i="31"/>
  <c r="AJ101" i="31"/>
  <c r="AK101" i="31"/>
  <c r="AJ102" i="31"/>
  <c r="AK102" i="31"/>
  <c r="AJ103" i="31"/>
  <c r="AK103" i="31"/>
  <c r="AM4" i="31"/>
  <c r="D160" i="33" l="1"/>
  <c r="D150" i="33"/>
  <c r="D159" i="33"/>
  <c r="D149" i="33"/>
  <c r="D156" i="33"/>
  <c r="D146" i="33"/>
  <c r="J44" i="38"/>
  <c r="D28" i="38" l="1"/>
  <c r="D4" i="38"/>
  <c r="D27" i="38"/>
  <c r="J36" i="38"/>
  <c r="D9" i="38"/>
  <c r="D19" i="38"/>
  <c r="D5" i="38"/>
  <c r="J30" i="38"/>
  <c r="J42" i="38"/>
  <c r="D6" i="38"/>
  <c r="D18" i="38"/>
  <c r="J24" i="38"/>
  <c r="D17" i="38"/>
  <c r="J32" i="38"/>
  <c r="J28" i="38"/>
  <c r="D16" i="38"/>
  <c r="J27" i="38"/>
  <c r="D12" i="38"/>
  <c r="D15" i="38"/>
  <c r="J26" i="38"/>
  <c r="D11" i="38"/>
  <c r="D14" i="38"/>
  <c r="J37" i="38"/>
  <c r="J25" i="38"/>
  <c r="D10" i="38"/>
  <c r="J35" i="38"/>
  <c r="J40" i="38"/>
  <c r="J52" i="38"/>
  <c r="D7" i="38"/>
  <c r="D26" i="38"/>
  <c r="J34" i="38"/>
  <c r="J39" i="38"/>
  <c r="D24" i="38"/>
  <c r="J33" i="38"/>
  <c r="D21" i="38"/>
  <c r="D23" i="38"/>
  <c r="D20" i="38"/>
  <c r="J31" i="38"/>
  <c r="J43" i="38"/>
  <c r="D29" i="38"/>
  <c r="D22" i="38"/>
  <c r="D13" i="38"/>
  <c r="D8" i="38"/>
  <c r="J51" i="38"/>
  <c r="J41" i="38"/>
  <c r="J38" i="38"/>
  <c r="J29" i="38"/>
  <c r="J5" i="38"/>
  <c r="J11" i="38"/>
  <c r="J16" i="38"/>
  <c r="J9" i="38"/>
  <c r="J15" i="38"/>
  <c r="J13" i="38"/>
  <c r="J23" i="38"/>
  <c r="J20" i="38"/>
  <c r="J8" i="38"/>
  <c r="J14" i="38"/>
  <c r="J12" i="38"/>
  <c r="J10" i="38"/>
  <c r="J21" i="38"/>
  <c r="J18" i="38"/>
  <c r="J6" i="38"/>
  <c r="J4" i="38"/>
  <c r="J22" i="38"/>
  <c r="J19" i="38"/>
  <c r="J7" i="38"/>
  <c r="J17" i="38"/>
  <c r="D63" i="36" l="1"/>
  <c r="D57" i="36"/>
  <c r="D64" i="36" l="1"/>
  <c r="D65" i="36" s="1"/>
  <c r="AN4" i="31" l="1"/>
  <c r="P2" i="26" l="1"/>
  <c r="D12" i="5" l="1"/>
  <c r="D9" i="5"/>
  <c r="D11" i="5"/>
  <c r="B13" i="5"/>
  <c r="C12" i="5"/>
  <c r="C9" i="5"/>
  <c r="B12" i="5"/>
  <c r="B9" i="5"/>
  <c r="C13" i="5"/>
  <c r="C11" i="5"/>
  <c r="B11" i="5"/>
  <c r="D13" i="5"/>
  <c r="D10" i="5"/>
  <c r="C10" i="5"/>
  <c r="B10" i="5"/>
  <c r="P4" i="40"/>
  <c r="P3" i="40"/>
  <c r="P5" i="40"/>
  <c r="O5" i="40"/>
  <c r="O3" i="40"/>
  <c r="O4" i="40"/>
  <c r="AW5" i="40"/>
  <c r="AK5" i="40"/>
  <c r="AT4" i="40"/>
  <c r="AH4" i="40"/>
  <c r="AJ3" i="40"/>
  <c r="AU4" i="40"/>
  <c r="AV5" i="40"/>
  <c r="AJ5" i="40"/>
  <c r="AS4" i="40"/>
  <c r="AG4" i="40"/>
  <c r="BA5" i="40"/>
  <c r="AK4" i="40"/>
  <c r="AY5" i="40"/>
  <c r="AU5" i="40"/>
  <c r="AI5" i="40"/>
  <c r="AR4" i="40"/>
  <c r="AK3" i="40"/>
  <c r="AZ5" i="40"/>
  <c r="AJ4" i="40"/>
  <c r="AI4" i="40"/>
  <c r="AT5" i="40"/>
  <c r="AH5" i="40"/>
  <c r="AQ4" i="40"/>
  <c r="AO4" i="40"/>
  <c r="AO5" i="40"/>
  <c r="AT3" i="40"/>
  <c r="AX5" i="40"/>
  <c r="AS5" i="40"/>
  <c r="AG5" i="40"/>
  <c r="AP4" i="40"/>
  <c r="BA4" i="40"/>
  <c r="AM4" i="40"/>
  <c r="AX4" i="40"/>
  <c r="AN5" i="40"/>
  <c r="AS3" i="40"/>
  <c r="AR3" i="40"/>
  <c r="AR5" i="40"/>
  <c r="AY4" i="40"/>
  <c r="AI3" i="40"/>
  <c r="AV4" i="40"/>
  <c r="AQ5" i="40"/>
  <c r="AZ4" i="40"/>
  <c r="AN4" i="40"/>
  <c r="AV3" i="40"/>
  <c r="AU3" i="40"/>
  <c r="AW4" i="40"/>
  <c r="AP5" i="40"/>
  <c r="AL4" i="40"/>
  <c r="AH3" i="40"/>
  <c r="AL5" i="40"/>
  <c r="AM5" i="40"/>
  <c r="U5" i="40"/>
  <c r="G5" i="40"/>
  <c r="Y4" i="40"/>
  <c r="K4" i="40"/>
  <c r="AC3" i="40"/>
  <c r="Q3" i="40"/>
  <c r="C3" i="40"/>
  <c r="R2" i="40"/>
  <c r="D2" i="40"/>
  <c r="M2" i="40"/>
  <c r="J3" i="40"/>
  <c r="S4" i="40"/>
  <c r="R4" i="40"/>
  <c r="Q4" i="40"/>
  <c r="G3" i="40"/>
  <c r="X5" i="40"/>
  <c r="F3" i="40"/>
  <c r="AD3" i="40"/>
  <c r="AF5" i="40"/>
  <c r="T5" i="40"/>
  <c r="F5" i="40"/>
  <c r="X4" i="40"/>
  <c r="J4" i="40"/>
  <c r="AB3" i="40"/>
  <c r="N3" i="40"/>
  <c r="Q2" i="40"/>
  <c r="C2" i="40"/>
  <c r="AE5" i="40"/>
  <c r="S5" i="40"/>
  <c r="E5" i="40"/>
  <c r="W4" i="40"/>
  <c r="I4" i="40"/>
  <c r="M3" i="40"/>
  <c r="X3" i="40"/>
  <c r="K2" i="40"/>
  <c r="I3" i="40"/>
  <c r="J2" i="40"/>
  <c r="I2" i="40"/>
  <c r="U3" i="40"/>
  <c r="J5" i="40"/>
  <c r="T3" i="40"/>
  <c r="G2" i="40"/>
  <c r="F2" i="40"/>
  <c r="Z4" i="40"/>
  <c r="AD5" i="40"/>
  <c r="R5" i="40"/>
  <c r="D5" i="40"/>
  <c r="V4" i="40"/>
  <c r="H4" i="40"/>
  <c r="AC5" i="40"/>
  <c r="Q5" i="40"/>
  <c r="C5" i="40"/>
  <c r="U4" i="40"/>
  <c r="G4" i="40"/>
  <c r="K3" i="40"/>
  <c r="AB5" i="40"/>
  <c r="N5" i="40"/>
  <c r="AF4" i="40"/>
  <c r="T4" i="40"/>
  <c r="F4" i="40"/>
  <c r="D4" i="40"/>
  <c r="AC4" i="40"/>
  <c r="AF3" i="40"/>
  <c r="AA5" i="40"/>
  <c r="M5" i="40"/>
  <c r="AE4" i="40"/>
  <c r="E4" i="40"/>
  <c r="H3" i="40"/>
  <c r="K5" i="40"/>
  <c r="AB4" i="40"/>
  <c r="U2" i="40"/>
  <c r="V5" i="40"/>
  <c r="S2" i="40"/>
  <c r="Z5" i="40"/>
  <c r="AD4" i="40"/>
  <c r="C4" i="40"/>
  <c r="H2" i="40"/>
  <c r="N4" i="40"/>
  <c r="T2" i="40"/>
  <c r="R3" i="40"/>
  <c r="E2" i="40"/>
  <c r="Y5" i="40"/>
  <c r="H5" i="40"/>
  <c r="W5" i="40"/>
  <c r="I5" i="40"/>
  <c r="AA4" i="40"/>
  <c r="M4" i="40"/>
  <c r="AE3" i="40"/>
  <c r="S3" i="40"/>
  <c r="E3" i="40"/>
  <c r="D3" i="40"/>
  <c r="C20" i="27"/>
  <c r="B20" i="27"/>
  <c r="Z3" i="40" s="1"/>
  <c r="C17" i="27"/>
  <c r="B21" i="27"/>
  <c r="AA3" i="40" s="1"/>
  <c r="D17" i="27"/>
  <c r="B17" i="27"/>
  <c r="W3" i="40" s="1"/>
  <c r="D18" i="27"/>
  <c r="D20" i="27"/>
  <c r="C18" i="27"/>
  <c r="B18" i="27"/>
  <c r="C21" i="27"/>
  <c r="D21" i="27"/>
  <c r="B16" i="27"/>
  <c r="V3" i="40" s="1"/>
  <c r="D16" i="27"/>
  <c r="C16" i="27"/>
  <c r="B19" i="27"/>
  <c r="Y3" i="40" s="1"/>
  <c r="C19" i="27"/>
  <c r="D19" i="27"/>
  <c r="A3" i="40" l="1"/>
  <c r="A5" i="40"/>
  <c r="A4" i="40"/>
  <c r="C72" i="36"/>
  <c r="A20" i="27" s="1"/>
  <c r="Z2" i="40" s="1"/>
  <c r="D72" i="36"/>
  <c r="F71" i="36"/>
  <c r="E71" i="36"/>
  <c r="C71" i="36"/>
  <c r="A21" i="27" s="1"/>
  <c r="AA2" i="40" s="1"/>
  <c r="F72" i="36"/>
  <c r="D71" i="36"/>
  <c r="E72" i="36"/>
  <c r="D3" i="33"/>
  <c r="B72" i="36" l="1"/>
  <c r="B71" i="36"/>
  <c r="E13" i="27"/>
  <c r="AJ2" i="40" s="1"/>
  <c r="E12" i="27"/>
  <c r="AI2" i="40" s="1"/>
  <c r="AR2" i="31" l="1"/>
  <c r="AS2" i="31"/>
  <c r="AT2" i="31"/>
  <c r="AQ2" i="31"/>
  <c r="E21" i="27" l="1"/>
  <c r="E20" i="27"/>
  <c r="AP3" i="40" s="1"/>
  <c r="E14" i="27"/>
  <c r="AK2" i="40" s="1"/>
  <c r="AQ2" i="40" l="1"/>
  <c r="AQ3" i="40"/>
  <c r="AP2" i="40"/>
  <c r="D141" i="33" l="1"/>
  <c r="D176" i="33"/>
  <c r="D173" i="33" l="1"/>
  <c r="D174" i="33"/>
  <c r="D171" i="33"/>
  <c r="D175" i="33"/>
  <c r="E10" i="27" l="1"/>
  <c r="E11" i="27"/>
  <c r="AH2" i="40" s="1"/>
  <c r="A28" i="27"/>
  <c r="AG2" i="40" l="1"/>
  <c r="AG3" i="40"/>
  <c r="A14" i="5"/>
  <c r="A1" i="26"/>
  <c r="C1" i="26" s="1"/>
  <c r="D1" i="26" s="1"/>
  <c r="E1" i="26" l="1"/>
  <c r="B4" i="26" l="1"/>
  <c r="G4" i="26"/>
  <c r="O2" i="40" s="1"/>
  <c r="A2" i="40" s="1"/>
  <c r="E175" i="33"/>
  <c r="E173" i="33"/>
  <c r="E174" i="33"/>
  <c r="E176" i="33"/>
  <c r="A19" i="27" s="1"/>
  <c r="E171" i="33"/>
  <c r="A9" i="5" l="1"/>
  <c r="AB2" i="40" s="1"/>
  <c r="A12" i="5"/>
  <c r="AE2" i="40" s="1"/>
  <c r="A11" i="5"/>
  <c r="AD2" i="40" s="1"/>
  <c r="A13" i="5"/>
  <c r="AF2" i="40" s="1"/>
  <c r="A5" i="26"/>
  <c r="H4" i="26"/>
  <c r="I4" i="26" s="1"/>
  <c r="P2" i="40" s="1"/>
  <c r="F4" i="26"/>
  <c r="A8" i="27" s="1"/>
  <c r="E19" i="27"/>
  <c r="Y2" i="40"/>
  <c r="E2" i="33"/>
  <c r="D2" i="33"/>
  <c r="AJ5" i="31"/>
  <c r="AK5" i="31"/>
  <c r="AJ6" i="31"/>
  <c r="AK6" i="31"/>
  <c r="H173" i="33"/>
  <c r="H174" i="33"/>
  <c r="H175" i="33"/>
  <c r="D1" i="36"/>
  <c r="F175" i="33"/>
  <c r="F173" i="33"/>
  <c r="F174" i="33"/>
  <c r="G175" i="33"/>
  <c r="G173" i="33"/>
  <c r="G174" i="33"/>
  <c r="H176" i="33"/>
  <c r="H171" i="33"/>
  <c r="F176" i="33"/>
  <c r="F171" i="33"/>
  <c r="G176" i="33"/>
  <c r="G171" i="33"/>
  <c r="A7" i="5" l="1"/>
  <c r="N2" i="40"/>
  <c r="C70" i="36"/>
  <c r="A24" i="27"/>
  <c r="AQ3" i="31"/>
  <c r="L2" i="26"/>
  <c r="B5" i="26"/>
  <c r="F5" i="26" s="1"/>
  <c r="B8" i="27" s="1"/>
  <c r="G5" i="26"/>
  <c r="AO2" i="40"/>
  <c r="AO3" i="40"/>
  <c r="AR6" i="31"/>
  <c r="AT6" i="31"/>
  <c r="AS6" i="31"/>
  <c r="AQ6" i="31"/>
  <c r="A18" i="27" s="1"/>
  <c r="AT8" i="31"/>
  <c r="AQ8" i="31"/>
  <c r="A17" i="27" s="1"/>
  <c r="AS8" i="31"/>
  <c r="AR8" i="31"/>
  <c r="AR5" i="31"/>
  <c r="AQ5" i="31"/>
  <c r="A16" i="27" s="1"/>
  <c r="V2" i="40" s="1"/>
  <c r="AT5" i="31"/>
  <c r="AS5" i="31"/>
  <c r="AT7" i="31"/>
  <c r="AS7" i="31"/>
  <c r="AR7" i="31"/>
  <c r="AQ7" i="31"/>
  <c r="AT4" i="31"/>
  <c r="AR4" i="31"/>
  <c r="AQ4" i="31"/>
  <c r="AS4" i="31"/>
  <c r="E9" i="5"/>
  <c r="AR2" i="40" s="1"/>
  <c r="E13" i="5"/>
  <c r="AV2" i="40" s="1"/>
  <c r="E11" i="5"/>
  <c r="AT2" i="40" s="1"/>
  <c r="E12" i="5"/>
  <c r="AU2" i="40" s="1"/>
  <c r="B7" i="5" l="1"/>
  <c r="AR3" i="31"/>
  <c r="A25" i="27"/>
  <c r="D70" i="36"/>
  <c r="A6" i="26"/>
  <c r="H5" i="26"/>
  <c r="I5" i="26" s="1"/>
  <c r="M8" i="26"/>
  <c r="M3" i="26"/>
  <c r="M2" i="26"/>
  <c r="M12" i="26"/>
  <c r="M4" i="26"/>
  <c r="M11" i="26"/>
  <c r="M7" i="26"/>
  <c r="M13" i="26"/>
  <c r="M5" i="26"/>
  <c r="M9" i="26"/>
  <c r="M10" i="26"/>
  <c r="M6" i="26"/>
  <c r="E17" i="27"/>
  <c r="W2" i="40"/>
  <c r="E18" i="27"/>
  <c r="X2" i="40"/>
  <c r="E16" i="27"/>
  <c r="F9" i="5"/>
  <c r="F11" i="5"/>
  <c r="F13" i="5"/>
  <c r="F12" i="5"/>
  <c r="B6" i="26" l="1"/>
  <c r="F6" i="26" s="1"/>
  <c r="C8" i="27" s="1"/>
  <c r="G6" i="26"/>
  <c r="AY2" i="40"/>
  <c r="AY3" i="40"/>
  <c r="AL2" i="40"/>
  <c r="AL3" i="40"/>
  <c r="AZ2" i="40"/>
  <c r="AZ3" i="40"/>
  <c r="AW2" i="40"/>
  <c r="AW3" i="40"/>
  <c r="AX3" i="40"/>
  <c r="BA2" i="40"/>
  <c r="BA3" i="40"/>
  <c r="AN2" i="40"/>
  <c r="AN3" i="40"/>
  <c r="AM2" i="40"/>
  <c r="AM3" i="40"/>
  <c r="C7" i="5" l="1"/>
  <c r="E70" i="36"/>
  <c r="AS3" i="31"/>
  <c r="A26" i="27"/>
  <c r="A7" i="26"/>
  <c r="H6" i="26"/>
  <c r="I6" i="26" s="1"/>
  <c r="D172" i="33"/>
  <c r="B7" i="26" l="1"/>
  <c r="H7" i="26" s="1"/>
  <c r="I7" i="26" s="1"/>
  <c r="G7" i="26"/>
  <c r="E172" i="33"/>
  <c r="F172" i="33"/>
  <c r="H172" i="33"/>
  <c r="G172" i="33"/>
  <c r="A10" i="5" l="1"/>
  <c r="AC2" i="40" s="1"/>
  <c r="F7" i="26"/>
  <c r="D8" i="27" s="1"/>
  <c r="D7" i="5" s="1"/>
  <c r="E10" i="5" l="1"/>
  <c r="AT3" i="31"/>
  <c r="A27" i="27"/>
  <c r="F70" i="36"/>
  <c r="AS2" i="40" l="1"/>
  <c r="F10" i="5"/>
  <c r="AX2"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F4" authorId="0" shapeId="0" xr:uid="{AAF90243-8ACC-4CCE-98B6-E716C06274F1}">
      <text>
        <r>
          <rPr>
            <sz val="9"/>
            <color indexed="81"/>
            <rFont val="Tahoma"/>
            <family val="2"/>
          </rPr>
          <t xml:space="preserve">PCCD grantees:  Enter the grant start date.
All others:  Enter the project start date.
</t>
        </r>
      </text>
    </comment>
    <comment ref="F5" authorId="0" shapeId="0" xr:uid="{88BBCE8D-514F-490C-9462-FFDA7256ABA3}">
      <text>
        <r>
          <rPr>
            <sz val="9"/>
            <color indexed="81"/>
            <rFont val="Tahoma"/>
            <family val="2"/>
          </rPr>
          <t xml:space="preserve">Project Implementation Year:  Enter a number between 1 and 12
</t>
        </r>
      </text>
    </comment>
    <comment ref="F10" authorId="0" shapeId="0" xr:uid="{692F5184-03BA-4E9F-B9D3-1E26A20E5D2B}">
      <text>
        <r>
          <rPr>
            <sz val="9"/>
            <color indexed="81"/>
            <rFont val="Tahoma"/>
            <family val="2"/>
          </rPr>
          <t xml:space="preserve">The number of facilitators who started their first implementation of IYS Basic Parent Training for the grant year.  Facilitators are reported in the quarter when the first implementation began, and should only be counted once during the grant year.
</t>
        </r>
      </text>
    </comment>
    <comment ref="F11" authorId="0" shapeId="0" xr:uid="{E11CA086-8388-4387-9327-9704D3088B4C}">
      <text>
        <r>
          <rPr>
            <sz val="9"/>
            <color indexed="81"/>
            <rFont val="Tahoma"/>
            <family val="2"/>
          </rPr>
          <t>Of the facilitators reported for ‘Number of New Facilitators that Delivered the IYS BASIC Parent Training Program’, count the number that completed the 3-day Parent Group Leader BASIC workshop.</t>
        </r>
      </text>
    </comment>
    <comment ref="F12" authorId="0" shapeId="0" xr:uid="{C6590EAE-4FA8-41DB-BD68-2FD6346760F1}">
      <text>
        <r>
          <rPr>
            <sz val="9"/>
            <color indexed="81"/>
            <rFont val="Tahoma"/>
            <family val="2"/>
          </rPr>
          <t>Facilitators should be counted only once during the year.</t>
        </r>
      </text>
    </comment>
    <comment ref="F13" authorId="0" shapeId="0" xr:uid="{DBF31288-1EF7-422E-9C69-CD21A5C52781}">
      <text>
        <r>
          <rPr>
            <sz val="9"/>
            <color indexed="81"/>
            <rFont val="Tahoma"/>
            <family val="2"/>
          </rPr>
          <t>Facilitators should be counted only once during the year.</t>
        </r>
      </text>
    </comment>
    <comment ref="F14" authorId="0" shapeId="0" xr:uid="{A96B5017-E826-4181-890F-4087D25743F6}">
      <text>
        <r>
          <rPr>
            <sz val="9"/>
            <color indexed="81"/>
            <rFont val="Tahoma"/>
            <family val="2"/>
          </rPr>
          <t xml:space="preserve">Grantees are encouraged to report on their project to the collaborative board that supported the grant proposal at least quarterly, and to provide an outcomes summary report at least annually.
</t>
        </r>
      </text>
    </comment>
    <comment ref="F16" authorId="0" shapeId="0" xr:uid="{A3B534AE-060D-45A4-8DA8-7C9C37B72555}">
      <text>
        <r>
          <rPr>
            <sz val="9"/>
            <color indexed="81"/>
            <rFont val="Tahoma"/>
            <family val="2"/>
          </rPr>
          <t xml:space="preserve">Count of adults who attended at least one session for the IYS Basic programs that </t>
        </r>
        <r>
          <rPr>
            <b/>
            <sz val="9"/>
            <color indexed="81"/>
            <rFont val="Tahoma"/>
            <family val="2"/>
          </rPr>
          <t>ended</t>
        </r>
        <r>
          <rPr>
            <sz val="9"/>
            <color indexed="81"/>
            <rFont val="Tahoma"/>
            <family val="2"/>
          </rPr>
          <t xml:space="preserve"> during this reporting period.</t>
        </r>
      </text>
    </comment>
    <comment ref="F18" authorId="0" shapeId="0" xr:uid="{F04EA857-0BA0-4890-B4BE-3E55864C1D7E}">
      <text>
        <r>
          <rPr>
            <sz val="9"/>
            <color indexed="81"/>
            <rFont val="Tahoma"/>
            <family val="2"/>
          </rPr>
          <t xml:space="preserve">Count of adults who attended at least 75% of the sessions for their IYS Basic program.  Count includes only programs which </t>
        </r>
        <r>
          <rPr>
            <b/>
            <sz val="9"/>
            <color indexed="81"/>
            <rFont val="Tahoma"/>
            <family val="2"/>
          </rPr>
          <t>ended</t>
        </r>
        <r>
          <rPr>
            <sz val="9"/>
            <color indexed="81"/>
            <rFont val="Tahoma"/>
            <family val="2"/>
          </rPr>
          <t xml:space="preserve"> during this reporting period.</t>
        </r>
      </text>
    </comment>
    <comment ref="F19" authorId="0" shapeId="0" xr:uid="{A69E52BD-490C-4FB4-A00E-D989D533F5E3}">
      <text>
        <r>
          <rPr>
            <sz val="9"/>
            <color indexed="81"/>
            <rFont val="Tahoma"/>
            <family val="2"/>
          </rPr>
          <t>Number of adults who have completed both the pre and post tests.   The Post Interview Date determines the quarter.</t>
        </r>
      </text>
    </comment>
    <comment ref="F20" authorId="0" shapeId="0" xr:uid="{00000000-0006-0000-0100-000001000000}">
      <text>
        <r>
          <rPr>
            <sz val="9"/>
            <color indexed="81"/>
            <rFont val="Tahoma"/>
            <family val="2"/>
          </rPr>
          <t>It is highly recommended that observers attend the entire 3 day IYS BASIC Parent Program training.
The data should be entered during the quarter when the observed program ended.  A minimum of 20% of the sessions should be observed.</t>
        </r>
      </text>
    </comment>
    <comment ref="F21" authorId="0" shapeId="0" xr:uid="{00000000-0006-0000-0100-000002000000}">
      <text>
        <r>
          <rPr>
            <sz val="9"/>
            <color indexed="81"/>
            <rFont val="Tahoma"/>
            <family val="2"/>
          </rPr>
          <t xml:space="preserve">The number of IYS BASIC Parenting Training sessions observed during this reporting period that were delivered with a minimum fidelity score of 75%.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G9" authorId="0" shapeId="0" xr:uid="{00000000-0006-0000-0300-000001000000}">
      <text>
        <r>
          <rPr>
            <sz val="9"/>
            <color indexed="81"/>
            <rFont val="Tahoma"/>
            <family val="2"/>
          </rPr>
          <t xml:space="preserve">Number of parents who report Harsh Discipline decresase from pre to post survey.  Scoring:  Items 1a, 1c, 1f, 1g, 2a, 2c, 2f, 2g, 3a, 3c, 3f, 3g, 4e, 4f.
</t>
        </r>
      </text>
    </comment>
    <comment ref="G10" authorId="0" shapeId="0" xr:uid="{00000000-0006-0000-0300-000002000000}">
      <text>
        <r>
          <rPr>
            <sz val="9"/>
            <color indexed="81"/>
            <rFont val="Tahoma"/>
            <family val="2"/>
          </rPr>
          <t>Number of parents who report Inconsistent Discipline decrease from pre to post survey.  Scoring:  Items 4a, 4b, 4c, 4d, 4g, 4h</t>
        </r>
      </text>
    </comment>
    <comment ref="G11" authorId="0" shapeId="0" xr:uid="{00000000-0006-0000-0300-000003000000}">
      <text>
        <r>
          <rPr>
            <sz val="9"/>
            <color indexed="81"/>
            <rFont val="Tahoma"/>
            <family val="2"/>
          </rPr>
          <t xml:space="preserve">Number of parents who report Appropriate Discipline increase from pre to post survey.  Scoring:  Items 1b, 1d, 1e, 1h, 2b, 2d, 2e, 2h, 3b, 3d, 3e, 3h, 10a, 10b, 10c, 10d
</t>
        </r>
      </text>
    </comment>
    <comment ref="G12" authorId="0" shapeId="0" xr:uid="{00000000-0006-0000-0300-000004000000}">
      <text>
        <r>
          <rPr>
            <sz val="9"/>
            <color indexed="81"/>
            <rFont val="Tahoma"/>
            <family val="2"/>
          </rPr>
          <t>Number of parents who report Positive Parenting increase from pre to post survey.  Scoring:  Items 5a, 5b, 5c, 5d, 5e, 5f, 7a, 7b, and reverse scored 8a, 8b, 8c, 8d, 8e, 8f, 8g</t>
        </r>
      </text>
    </comment>
    <comment ref="G13" authorId="0" shapeId="0" xr:uid="{00000000-0006-0000-0300-000005000000}">
      <text>
        <r>
          <rPr>
            <sz val="9"/>
            <color indexed="81"/>
            <rFont val="Tahoma"/>
            <family val="2"/>
          </rPr>
          <t>Number of parents who report Clear Expectations increase from pre to post survey.  Scoring:  Items 9a, 9b, 9c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G2" authorId="0" shapeId="0" xr:uid="{7F768CD7-24EE-45C0-98DF-6898D6166518}">
      <text>
        <r>
          <rPr>
            <sz val="9"/>
            <color indexed="81"/>
            <rFont val="Tahoma"/>
            <family val="2"/>
          </rPr>
          <t>Answer choices for each session:
Y or Yes
N or No</t>
        </r>
      </text>
    </comment>
    <comment ref="AA3" authorId="0" shapeId="0" xr:uid="{62AF54B2-827D-4FF8-ADC1-6285E5EB7017}">
      <text>
        <r>
          <rPr>
            <sz val="9"/>
            <color indexed="81"/>
            <rFont val="Tahoma"/>
            <family val="2"/>
          </rPr>
          <t xml:space="preserve">Female
Male
Other
</t>
        </r>
      </text>
    </comment>
    <comment ref="AC3" authorId="0" shapeId="0" xr:uid="{765A14EF-F0FF-4E9C-B5B1-AD59F3BDDFEC}">
      <text>
        <r>
          <rPr>
            <sz val="9"/>
            <color indexed="81"/>
            <rFont val="Tahoma"/>
            <family val="2"/>
          </rPr>
          <t xml:space="preserve">Single
Married
Cohabitating-Living together not married
Divorced
Widow(er)
Never Married
</t>
        </r>
      </text>
    </comment>
    <comment ref="AD3" authorId="0" shapeId="0" xr:uid="{DDB0E4C4-0B52-4DC7-837F-ACC5347F322A}">
      <text>
        <r>
          <rPr>
            <sz val="9"/>
            <color indexed="81"/>
            <rFont val="Tahoma"/>
            <family val="2"/>
          </rPr>
          <t xml:space="preserve">Mother
Father
Step-Mother
Step-Father
Aunt
Uncle
Grandparent
Foster-parent
Other
</t>
        </r>
      </text>
    </comment>
    <comment ref="AF3" authorId="0" shapeId="0" xr:uid="{857EA046-FE97-490D-8C9D-629589C11298}">
      <text>
        <r>
          <rPr>
            <sz val="9"/>
            <color indexed="81"/>
            <rFont val="Tahoma"/>
            <family val="2"/>
          </rPr>
          <t xml:space="preserve">American Indian/Alaskan Native
Asian
Black or African American
Native Hawaiian or other Pacific Islander
White
Other
</t>
        </r>
      </text>
    </comment>
    <comment ref="AH3" authorId="0" shapeId="0" xr:uid="{DD3F9ACF-DEAC-44D8-AE71-46ACB5C7A3BC}">
      <text>
        <r>
          <rPr>
            <sz val="9"/>
            <color indexed="81"/>
            <rFont val="Tahoma"/>
            <family val="2"/>
          </rPr>
          <t xml:space="preserve">Hispanic origin?
No
Yes
</t>
        </r>
      </text>
    </comment>
    <comment ref="AI3" authorId="0" shapeId="0" xr:uid="{B6B98C10-0A40-4391-916A-C9889DD33C36}">
      <text>
        <r>
          <rPr>
            <sz val="9"/>
            <color indexed="81"/>
            <rFont val="Tahoma"/>
            <family val="2"/>
          </rPr>
          <t>Enter zip code where you currently live.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2" authorId="0" shapeId="0" xr:uid="{1A5DE873-4F7D-44B6-B722-59818DD7053F}">
      <text>
        <r>
          <rPr>
            <sz val="9"/>
            <color indexed="81"/>
            <rFont val="Tahoma"/>
            <family val="2"/>
          </rPr>
          <t xml:space="preserve">Age ranges from 0 through 19
</t>
        </r>
      </text>
    </comment>
    <comment ref="E2" authorId="0" shapeId="0" xr:uid="{C47C0079-A64D-4D94-BCC2-1CE61B8B17AF}">
      <text>
        <r>
          <rPr>
            <sz val="9"/>
            <color indexed="81"/>
            <rFont val="Tahoma"/>
            <family val="2"/>
          </rPr>
          <t xml:space="preserve">Pre-K
K
1 - 12
</t>
        </r>
      </text>
    </comment>
    <comment ref="F2" authorId="0" shapeId="0" xr:uid="{095B3B98-63A7-44A9-AF7F-61DA7A614071}">
      <text>
        <r>
          <rPr>
            <sz val="9"/>
            <color indexed="81"/>
            <rFont val="Tahoma"/>
            <family val="2"/>
          </rPr>
          <t xml:space="preserve">Female
Male
Other
</t>
        </r>
      </text>
    </comment>
    <comment ref="H2" authorId="0" shapeId="0" xr:uid="{22B30370-F5AC-4980-B5FB-C4329E114CC8}">
      <text>
        <r>
          <rPr>
            <sz val="9"/>
            <color indexed="81"/>
            <rFont val="Tahoma"/>
            <family val="2"/>
          </rPr>
          <t xml:space="preserve">One Parent
Two Parents
Guardian/Foster Parent/Relative
Other
</t>
        </r>
      </text>
    </comment>
    <comment ref="I2" authorId="0" shapeId="0" xr:uid="{00D7AF69-87F2-4815-A6E6-D4DA99172D0B}">
      <text>
        <r>
          <rPr>
            <sz val="9"/>
            <color indexed="81"/>
            <rFont val="Tahoma"/>
            <family val="2"/>
          </rPr>
          <t xml:space="preserve">American Indian/Alaskan Native
Asian
Black or African American
Native Hawaiian or other Pacific Islander
White
Other
</t>
        </r>
      </text>
    </comment>
    <comment ref="K2" authorId="0" shapeId="0" xr:uid="{533FE2DB-C1EA-4FE1-B942-670E36915E1E}">
      <text>
        <r>
          <rPr>
            <sz val="9"/>
            <color indexed="81"/>
            <rFont val="Tahoma"/>
            <family val="2"/>
          </rPr>
          <t xml:space="preserve">Hispanic origin?
No
Yes
</t>
        </r>
      </text>
    </comment>
    <comment ref="L2" authorId="0" shapeId="0" xr:uid="{C6A7617B-AAF5-408E-A137-81BEAA8C166A}">
      <text>
        <r>
          <rPr>
            <sz val="9"/>
            <color indexed="81"/>
            <rFont val="Tahoma"/>
            <family val="2"/>
          </rPr>
          <t xml:space="preserve">Zip code where the child currently lives
</t>
        </r>
      </text>
    </comment>
    <comment ref="M2" authorId="0" shapeId="0" xr:uid="{40F8D778-904D-4724-A9AD-D4450536F553}">
      <text>
        <r>
          <rPr>
            <sz val="9"/>
            <color indexed="81"/>
            <rFont val="Tahoma"/>
            <family val="2"/>
          </rPr>
          <t xml:space="preserve">Age ranges from 0 through 19
</t>
        </r>
      </text>
    </comment>
    <comment ref="N2" authorId="0" shapeId="0" xr:uid="{1F02CC6C-A652-42EF-A798-EB5259B03756}">
      <text>
        <r>
          <rPr>
            <sz val="9"/>
            <color indexed="81"/>
            <rFont val="Tahoma"/>
            <family val="2"/>
          </rPr>
          <t xml:space="preserve">Pre-K
K
1 - 12
</t>
        </r>
      </text>
    </comment>
    <comment ref="O2" authorId="0" shapeId="0" xr:uid="{6935EA85-AFC3-4D12-95D8-C184E213191B}">
      <text>
        <r>
          <rPr>
            <sz val="9"/>
            <color indexed="81"/>
            <rFont val="Tahoma"/>
            <family val="2"/>
          </rPr>
          <t xml:space="preserve">Female
Male
Other
</t>
        </r>
      </text>
    </comment>
    <comment ref="Q2" authorId="0" shapeId="0" xr:uid="{3071F320-9F89-4EF9-BBC2-FDE1DE6A59A7}">
      <text>
        <r>
          <rPr>
            <sz val="9"/>
            <color indexed="81"/>
            <rFont val="Tahoma"/>
            <family val="2"/>
          </rPr>
          <t xml:space="preserve">One Parent
Two Parents
Guardian/Foster Parent/Relative
Other
</t>
        </r>
      </text>
    </comment>
    <comment ref="R2" authorId="0" shapeId="0" xr:uid="{3C9A44D1-E671-4913-8C44-FD03287CDAB2}">
      <text>
        <r>
          <rPr>
            <sz val="9"/>
            <color indexed="81"/>
            <rFont val="Tahoma"/>
            <family val="2"/>
          </rPr>
          <t xml:space="preserve">American Indian/Alaskan Native
Asian
Black or African American
Native Hawaiian or other Pacific Islander
White
Other
</t>
        </r>
      </text>
    </comment>
    <comment ref="T2" authorId="0" shapeId="0" xr:uid="{230E6887-63E4-45F5-B9F1-35F782E1E920}">
      <text>
        <r>
          <rPr>
            <sz val="9"/>
            <color indexed="81"/>
            <rFont val="Tahoma"/>
            <family val="2"/>
          </rPr>
          <t xml:space="preserve">Hispanic origin?
No
Yes
</t>
        </r>
      </text>
    </comment>
    <comment ref="U2" authorId="0" shapeId="0" xr:uid="{7A3A98C8-DDC8-4EEE-87B5-5619257A2321}">
      <text>
        <r>
          <rPr>
            <sz val="9"/>
            <color indexed="81"/>
            <rFont val="Tahoma"/>
            <family val="2"/>
          </rPr>
          <t xml:space="preserve">Zip code where the child currently lives
</t>
        </r>
      </text>
    </comment>
    <comment ref="V2" authorId="0" shapeId="0" xr:uid="{8B5DBD27-9783-465C-A7EA-1615E6258E26}">
      <text>
        <r>
          <rPr>
            <sz val="9"/>
            <color indexed="81"/>
            <rFont val="Tahoma"/>
            <family val="2"/>
          </rPr>
          <t xml:space="preserve">Age ranges from 0 through 19
</t>
        </r>
      </text>
    </comment>
    <comment ref="W2" authorId="0" shapeId="0" xr:uid="{C0B3CB8B-75C4-42F1-8FEB-5D080E777A78}">
      <text>
        <r>
          <rPr>
            <sz val="9"/>
            <color indexed="81"/>
            <rFont val="Tahoma"/>
            <family val="2"/>
          </rPr>
          <t xml:space="preserve">Pre-K
K
1 - 12
</t>
        </r>
      </text>
    </comment>
    <comment ref="X2" authorId="0" shapeId="0" xr:uid="{A8856443-5C9F-4D8B-AC62-4B44D242A387}">
      <text>
        <r>
          <rPr>
            <sz val="9"/>
            <color indexed="81"/>
            <rFont val="Tahoma"/>
            <family val="2"/>
          </rPr>
          <t xml:space="preserve">Female
Male
Other
</t>
        </r>
      </text>
    </comment>
    <comment ref="Z2" authorId="0" shapeId="0" xr:uid="{3DE39CE6-8EB9-4A9B-9C47-00FBE2246E96}">
      <text>
        <r>
          <rPr>
            <sz val="9"/>
            <color indexed="81"/>
            <rFont val="Tahoma"/>
            <family val="2"/>
          </rPr>
          <t xml:space="preserve">One Parent
Two Parents
Guardian/Foster Parent/Relative
Other
</t>
        </r>
      </text>
    </comment>
    <comment ref="AA2" authorId="0" shapeId="0" xr:uid="{C163930A-FA03-4E96-B436-3D6EF7ECF326}">
      <text>
        <r>
          <rPr>
            <sz val="9"/>
            <color indexed="81"/>
            <rFont val="Tahoma"/>
            <family val="2"/>
          </rPr>
          <t xml:space="preserve">American Indian/Alaskan Native
Asian
Black or African American
Native Hawaiian or other Pacific Islander
White
Other
</t>
        </r>
      </text>
    </comment>
    <comment ref="AC2" authorId="0" shapeId="0" xr:uid="{92EC01B2-4BC8-4ED3-A8B8-285D05D5619F}">
      <text>
        <r>
          <rPr>
            <sz val="9"/>
            <color indexed="81"/>
            <rFont val="Tahoma"/>
            <family val="2"/>
          </rPr>
          <t xml:space="preserve">Hispanic origin?
No
Yes
</t>
        </r>
      </text>
    </comment>
    <comment ref="AD2" authorId="0" shapeId="0" xr:uid="{294850B8-5726-4B1E-A390-2048EBED34D4}">
      <text>
        <r>
          <rPr>
            <sz val="9"/>
            <color indexed="81"/>
            <rFont val="Tahoma"/>
            <family val="2"/>
          </rPr>
          <t xml:space="preserve">Zip code where the child currently lives
</t>
        </r>
      </text>
    </comment>
    <comment ref="AE2" authorId="0" shapeId="0" xr:uid="{E6B03725-9FA3-4810-9DBA-9FB7A3961327}">
      <text>
        <r>
          <rPr>
            <sz val="9"/>
            <color indexed="81"/>
            <rFont val="Tahoma"/>
            <family val="2"/>
          </rPr>
          <t xml:space="preserve">Age ranges from 0 through 19
</t>
        </r>
      </text>
    </comment>
    <comment ref="AF2" authorId="0" shapeId="0" xr:uid="{94415415-0593-4189-93F7-676E7B4D7BF8}">
      <text>
        <r>
          <rPr>
            <sz val="9"/>
            <color indexed="81"/>
            <rFont val="Tahoma"/>
            <family val="2"/>
          </rPr>
          <t xml:space="preserve">Pre-K
K
1 - 12
</t>
        </r>
      </text>
    </comment>
    <comment ref="AG2" authorId="0" shapeId="0" xr:uid="{8B47DC1C-B12E-4DC1-97C1-38E2009E29A0}">
      <text>
        <r>
          <rPr>
            <sz val="9"/>
            <color indexed="81"/>
            <rFont val="Tahoma"/>
            <family val="2"/>
          </rPr>
          <t xml:space="preserve">Female
Male
Other
</t>
        </r>
      </text>
    </comment>
    <comment ref="AI2" authorId="0" shapeId="0" xr:uid="{D82B0053-3CC3-4C4D-8FA4-2F45F6D8C8E4}">
      <text>
        <r>
          <rPr>
            <sz val="9"/>
            <color indexed="81"/>
            <rFont val="Tahoma"/>
            <family val="2"/>
          </rPr>
          <t xml:space="preserve">One Parent
Two Parents
Guardian/Foster Parent/Relative
Other
</t>
        </r>
      </text>
    </comment>
    <comment ref="AJ2" authorId="0" shapeId="0" xr:uid="{5AE88386-B893-476F-8772-8DA13FE5EE35}">
      <text>
        <r>
          <rPr>
            <sz val="9"/>
            <color indexed="81"/>
            <rFont val="Tahoma"/>
            <family val="2"/>
          </rPr>
          <t xml:space="preserve">American Indian/Alaskan Native
Asian
Black or African American
Native Hawaiian or other Pacific Islander
White
Other
</t>
        </r>
      </text>
    </comment>
    <comment ref="AL2" authorId="0" shapeId="0" xr:uid="{1BD6C065-7DA8-4404-9B73-5221BF8EF494}">
      <text>
        <r>
          <rPr>
            <sz val="9"/>
            <color indexed="81"/>
            <rFont val="Tahoma"/>
            <family val="2"/>
          </rPr>
          <t xml:space="preserve">Hispanic origin?
No
Yes
</t>
        </r>
      </text>
    </comment>
    <comment ref="AM2" authorId="0" shapeId="0" xr:uid="{6661305D-759B-4BB1-BF32-8332BC801E11}">
      <text>
        <r>
          <rPr>
            <sz val="9"/>
            <color indexed="81"/>
            <rFont val="Tahoma"/>
            <family val="2"/>
          </rPr>
          <t xml:space="preserve">Zip code where the child currently lives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User</author>
    <author>RLS</author>
  </authors>
  <commentList>
    <comment ref="A6" authorId="0" shapeId="0" xr:uid="{D8FDEC3B-E6BF-4DE3-A60B-13D4D4CC7E8F}">
      <text>
        <r>
          <rPr>
            <sz val="9"/>
            <color indexed="81"/>
            <rFont val="Tahoma"/>
            <family val="2"/>
          </rPr>
          <t>Enter 1-7
1 = Never
2 = Seldom
3 = Sometimes
4 = About half the time
5 = Often
6 = Very often
7 = Always</t>
        </r>
      </text>
    </comment>
    <comment ref="C6" authorId="1" shapeId="0" xr:uid="{4F2386D3-45B8-47A3-86FC-E27B8C824BD1}">
      <text>
        <r>
          <rPr>
            <sz val="9"/>
            <color indexed="81"/>
            <rFont val="Tahoma"/>
            <family val="2"/>
          </rPr>
          <t>A) Raise your voice (scold or yell)</t>
        </r>
      </text>
    </comment>
    <comment ref="C7" authorId="1" shapeId="0" xr:uid="{3AE95B3F-6BDA-422B-8493-0B5F5BB71B15}">
      <text>
        <r>
          <rPr>
            <sz val="9"/>
            <color indexed="81"/>
            <rFont val="Tahoma"/>
            <family val="2"/>
          </rPr>
          <t>B) Get your child to correct the problem or make up for his/her mistake.</t>
        </r>
      </text>
    </comment>
    <comment ref="C8" authorId="1" shapeId="0" xr:uid="{1E321E2C-D0DC-4BD1-B81C-51B8531F4313}">
      <text>
        <r>
          <rPr>
            <sz val="9"/>
            <color indexed="81"/>
            <rFont val="Tahoma"/>
            <family val="2"/>
          </rPr>
          <t>C) Threaten to punish him/her (but not really punish him/her).</t>
        </r>
      </text>
    </comment>
    <comment ref="C9" authorId="1" shapeId="0" xr:uid="{9C543AAD-45A9-495C-9E15-C10BD5BCAEC1}">
      <text>
        <r>
          <rPr>
            <sz val="9"/>
            <color indexed="81"/>
            <rFont val="Tahoma"/>
            <family val="2"/>
          </rPr>
          <t>D) Give him/her a time out.</t>
        </r>
      </text>
    </comment>
    <comment ref="C10" authorId="1" shapeId="0" xr:uid="{0CA8732E-811B-401E-8448-D7B6A42C9ED9}">
      <text>
        <r>
          <rPr>
            <sz val="9"/>
            <color indexed="81"/>
            <rFont val="Tahoma"/>
            <family val="2"/>
          </rPr>
          <t>E) Take away privileges (like TV, playing with friends).</t>
        </r>
      </text>
    </comment>
    <comment ref="C11" authorId="1" shapeId="0" xr:uid="{432EE4E2-7745-4B8F-A637-ED644377B1B2}">
      <text>
        <r>
          <rPr>
            <sz val="9"/>
            <color indexed="81"/>
            <rFont val="Tahoma"/>
            <family val="2"/>
          </rPr>
          <t>F) Give your child a spanking.</t>
        </r>
      </text>
    </comment>
    <comment ref="C12" authorId="1" shapeId="0" xr:uid="{5E29D934-95EB-49F0-94D9-B79C49EEA552}">
      <text>
        <r>
          <rPr>
            <sz val="9"/>
            <color indexed="81"/>
            <rFont val="Tahoma"/>
            <family val="2"/>
          </rPr>
          <t>G) Slap or hit your child (but not spanking).</t>
        </r>
      </text>
    </comment>
    <comment ref="C13" authorId="1" shapeId="0" xr:uid="{291B4466-F464-4E7D-A6B5-F20906A04F18}">
      <text>
        <r>
          <rPr>
            <sz val="9"/>
            <color indexed="81"/>
            <rFont val="Tahoma"/>
            <family val="2"/>
          </rPr>
          <t>H) Discuss the problem with child or ask questions.</t>
        </r>
      </text>
    </comment>
    <comment ref="A14" authorId="0" shapeId="0" xr:uid="{82824A9E-33F5-4A54-BF5E-62143DD8744F}">
      <text>
        <r>
          <rPr>
            <sz val="9"/>
            <color indexed="81"/>
            <rFont val="Tahoma"/>
            <family val="2"/>
          </rPr>
          <t>Enter 1 - 7
1 = Not at all likely
2 = Slightly likely
3 = Somewhat likely
4 = Moderately likely
5 = Quite likely
6 = Very likely
7 = Extremely likely</t>
        </r>
      </text>
    </comment>
    <comment ref="C14" authorId="1" shapeId="0" xr:uid="{8519260E-7505-4360-84BB-3C22FF19882A}">
      <text>
        <r>
          <rPr>
            <sz val="9"/>
            <color indexed="81"/>
            <rFont val="Tahoma"/>
            <family val="2"/>
          </rPr>
          <t>A) Raise your voice (scold or yell)</t>
        </r>
      </text>
    </comment>
    <comment ref="C15" authorId="1" shapeId="0" xr:uid="{2FB428EF-3EC5-49D0-B6B5-DEE51AA636A1}">
      <text>
        <r>
          <rPr>
            <sz val="9"/>
            <color indexed="81"/>
            <rFont val="Tahoma"/>
            <family val="2"/>
          </rPr>
          <t>B) Get your child to correct the problem or make up for his/her mistake.</t>
        </r>
      </text>
    </comment>
    <comment ref="C16" authorId="1" shapeId="0" xr:uid="{7664C155-F178-4FDB-B682-A7EEC920229E}">
      <text>
        <r>
          <rPr>
            <sz val="9"/>
            <color indexed="81"/>
            <rFont val="Tahoma"/>
            <family val="2"/>
          </rPr>
          <t>C) Threaten to punish him/her (but not really punish him/her).</t>
        </r>
      </text>
    </comment>
    <comment ref="C17" authorId="1" shapeId="0" xr:uid="{52DE6931-9E88-494A-B67B-C0E43AF9972B}">
      <text>
        <r>
          <rPr>
            <sz val="9"/>
            <color indexed="81"/>
            <rFont val="Tahoma"/>
            <family val="2"/>
          </rPr>
          <t>D) Give him/her a time out.</t>
        </r>
      </text>
    </comment>
    <comment ref="C18" authorId="1" shapeId="0" xr:uid="{F011C565-9257-4C14-8C59-100CE689437C}">
      <text>
        <r>
          <rPr>
            <sz val="9"/>
            <color indexed="81"/>
            <rFont val="Tahoma"/>
            <family val="2"/>
          </rPr>
          <t>E) Take away privileges (like TV, playing with friends).</t>
        </r>
      </text>
    </comment>
    <comment ref="C19" authorId="1" shapeId="0" xr:uid="{B0E2A23E-EC78-4E51-8F8C-CD1BB2A92383}">
      <text>
        <r>
          <rPr>
            <sz val="9"/>
            <color indexed="81"/>
            <rFont val="Tahoma"/>
            <family val="2"/>
          </rPr>
          <t>F) Give your child a spanking.</t>
        </r>
      </text>
    </comment>
    <comment ref="C20" authorId="1" shapeId="0" xr:uid="{431EF96B-94E3-4799-8737-FE861BDA7E17}">
      <text>
        <r>
          <rPr>
            <sz val="9"/>
            <color indexed="81"/>
            <rFont val="Tahoma"/>
            <family val="2"/>
          </rPr>
          <t>G) Slap or hit your child (but not spanking).</t>
        </r>
      </text>
    </comment>
    <comment ref="C21" authorId="1" shapeId="0" xr:uid="{5F0A2085-8CF8-4558-B9E5-3B38E548DB7E}">
      <text>
        <r>
          <rPr>
            <sz val="9"/>
            <color indexed="81"/>
            <rFont val="Tahoma"/>
            <family val="2"/>
          </rPr>
          <t>H) Discuss the problem with child or ask questions.</t>
        </r>
      </text>
    </comment>
    <comment ref="A22" authorId="0" shapeId="0" xr:uid="{7FD1E405-5665-4A56-99FB-A6ADB58C9053}">
      <text>
        <r>
          <rPr>
            <sz val="9"/>
            <color indexed="81"/>
            <rFont val="Tahoma"/>
            <family val="2"/>
          </rPr>
          <t>Enter 1 - 7
1 = Not at all likely
2 = Slightly likely
3 = Somewhat likely
4 = Moderately likely
5 = Quite likely
6 = Very likely
7 = Extremely likely</t>
        </r>
      </text>
    </comment>
    <comment ref="C22" authorId="1" shapeId="0" xr:uid="{A42608C9-46CE-4064-9A37-CA84E06AC56C}">
      <text>
        <r>
          <rPr>
            <sz val="9"/>
            <color indexed="81"/>
            <rFont val="Tahoma"/>
            <family val="2"/>
          </rPr>
          <t>A) Raise your voice (scold or yell)</t>
        </r>
      </text>
    </comment>
    <comment ref="C23" authorId="1" shapeId="0" xr:uid="{61598C70-16CF-4A75-AC5D-8BF45FE194C7}">
      <text>
        <r>
          <rPr>
            <sz val="9"/>
            <color indexed="81"/>
            <rFont val="Tahoma"/>
            <family val="2"/>
          </rPr>
          <t>B) Get your child to correct the problem or make up for his/her mistake.</t>
        </r>
      </text>
    </comment>
    <comment ref="C24" authorId="1" shapeId="0" xr:uid="{C146C993-49F3-4815-9EA4-A082FA930F59}">
      <text>
        <r>
          <rPr>
            <sz val="9"/>
            <color indexed="81"/>
            <rFont val="Tahoma"/>
            <family val="2"/>
          </rPr>
          <t>C) Threaten to punish him/her (but not really punish him/her).</t>
        </r>
      </text>
    </comment>
    <comment ref="C25" authorId="1" shapeId="0" xr:uid="{5D96EFFE-5FE1-4B69-B9E2-2BE0B37D396B}">
      <text>
        <r>
          <rPr>
            <sz val="9"/>
            <color indexed="81"/>
            <rFont val="Tahoma"/>
            <family val="2"/>
          </rPr>
          <t>D) Give him/her a time out.</t>
        </r>
      </text>
    </comment>
    <comment ref="C26" authorId="1" shapeId="0" xr:uid="{F8B92030-1C8F-44F2-BDDC-17D797C52F95}">
      <text>
        <r>
          <rPr>
            <sz val="9"/>
            <color indexed="81"/>
            <rFont val="Tahoma"/>
            <family val="2"/>
          </rPr>
          <t>E) Take away privileges (like TV, playing with friends).</t>
        </r>
      </text>
    </comment>
    <comment ref="C27" authorId="1" shapeId="0" xr:uid="{D500912C-16F9-457E-9237-AB9D874FEBAA}">
      <text>
        <r>
          <rPr>
            <sz val="9"/>
            <color indexed="81"/>
            <rFont val="Tahoma"/>
            <family val="2"/>
          </rPr>
          <t>F) Give your child a spanking.</t>
        </r>
      </text>
    </comment>
    <comment ref="C28" authorId="1" shapeId="0" xr:uid="{78BABF97-749B-4E57-9169-3676046E1FA9}">
      <text>
        <r>
          <rPr>
            <sz val="9"/>
            <color indexed="81"/>
            <rFont val="Tahoma"/>
            <family val="2"/>
          </rPr>
          <t>G) Slap or hit your child (but not spanking).</t>
        </r>
      </text>
    </comment>
    <comment ref="C29" authorId="1" shapeId="0" xr:uid="{D3B8D4AB-689C-4348-8F06-889EA0E39F9F}">
      <text>
        <r>
          <rPr>
            <sz val="9"/>
            <color indexed="81"/>
            <rFont val="Tahoma"/>
            <family val="2"/>
          </rPr>
          <t>H) Discuss the problem with child or ask questions.</t>
        </r>
      </text>
    </comment>
    <comment ref="A30" authorId="0" shapeId="0" xr:uid="{BF1BFFAA-0CD1-4936-87F4-F1E57C8B61A3}">
      <text>
        <r>
          <rPr>
            <sz val="9"/>
            <color indexed="81"/>
            <rFont val="Tahoma"/>
            <family val="2"/>
          </rPr>
          <t>Enter 1-7
1 = Never
2 = Seldom
3 = Sometimes
4 = About half the time
5 = Often
6 = Very often
7 = Always</t>
        </r>
      </text>
    </comment>
    <comment ref="C30" authorId="1" shapeId="0" xr:uid="{504C528F-CFC3-41CF-977C-06FA1E3C4573}">
      <text>
        <r>
          <rPr>
            <sz val="9"/>
            <color indexed="81"/>
            <rFont val="Tahoma"/>
            <family val="2"/>
          </rPr>
          <t>A) If you ask your child to do something and she/he doesn’t do it, how often do you give up trying to get him/her to do it?</t>
        </r>
      </text>
    </comment>
    <comment ref="C31" authorId="1" shapeId="0" xr:uid="{5ACB9A4A-1772-4DF0-8519-512D90D27C30}">
      <text>
        <r>
          <rPr>
            <sz val="9"/>
            <color indexed="81"/>
            <rFont val="Tahoma"/>
            <family val="2"/>
          </rPr>
          <t>B) If you warn your child that you will discipline him/her if s/he doesn’t stop, how often do you actually discipline him/her if s/he keeps on misbehaving?</t>
        </r>
      </text>
    </comment>
    <comment ref="C32" authorId="1" shapeId="0" xr:uid="{48AC6E35-B99E-40CF-9E5C-E996B1EE4057}">
      <text>
        <r>
          <rPr>
            <sz val="9"/>
            <color indexed="81"/>
            <rFont val="Tahoma"/>
            <family val="2"/>
          </rPr>
          <t>C) How often does your child get away with things that you feel she/her should have been disciplined for?</t>
        </r>
      </text>
    </comment>
    <comment ref="C33" authorId="1" shapeId="0" xr:uid="{ABF2F17E-3D51-49E7-B649-35D237981DF6}">
      <text>
        <r>
          <rPr>
            <sz val="9"/>
            <color indexed="81"/>
            <rFont val="Tahoma"/>
            <family val="2"/>
          </rPr>
          <t>D) If you have decided to punish your child, how often do you change your mind based on your child’s explanations, excuses or arguments?</t>
        </r>
      </text>
    </comment>
    <comment ref="C34" authorId="1" shapeId="0" xr:uid="{14242809-4661-4EAA-9A7E-0817631B3D8F}">
      <text>
        <r>
          <rPr>
            <sz val="9"/>
            <color indexed="81"/>
            <rFont val="Tahoma"/>
            <family val="2"/>
          </rPr>
          <t>E) How often do you show anger when you discipline your child?</t>
        </r>
      </text>
    </comment>
    <comment ref="C35" authorId="1" shapeId="0" xr:uid="{070BA222-9072-4C02-9C3E-273816582E9E}">
      <text>
        <r>
          <rPr>
            <sz val="9"/>
            <color indexed="81"/>
            <rFont val="Tahoma"/>
            <family val="2"/>
          </rPr>
          <t>F) How often do arguments with your child build up and you do or say things you don’t mean to?</t>
        </r>
      </text>
    </comment>
    <comment ref="C36" authorId="1" shapeId="0" xr:uid="{B36CB24F-DBA6-4E76-966F-CDB66C21CC05}">
      <text>
        <r>
          <rPr>
            <sz val="9"/>
            <color indexed="81"/>
            <rFont val="Tahoma"/>
            <family val="2"/>
          </rPr>
          <t>G) How often is your child successful in getting around the rules that you have set?</t>
        </r>
      </text>
    </comment>
    <comment ref="C37" authorId="1" shapeId="0" xr:uid="{A241ED0D-F185-4651-8097-6273462CC461}">
      <text>
        <r>
          <rPr>
            <sz val="9"/>
            <color indexed="81"/>
            <rFont val="Tahoma"/>
            <family val="2"/>
          </rPr>
          <t>H) How often does the kind of punishment you give your child depend on your mood?</t>
        </r>
      </text>
    </comment>
    <comment ref="A38" authorId="0" shapeId="0" xr:uid="{7D6A1DB8-B6FE-4283-976B-BEE3A6369E14}">
      <text>
        <r>
          <rPr>
            <sz val="9"/>
            <color indexed="81"/>
            <rFont val="Tahoma"/>
            <family val="2"/>
          </rPr>
          <t>Enter 1-7
1 = Never
2 = Seldom
3 = Sometimes
4 = About half the time
5 = Often
6 = Very often
7 = Always</t>
        </r>
      </text>
    </comment>
    <comment ref="C38" authorId="1" shapeId="0" xr:uid="{A8F9F448-68B0-49E9-BC82-4F1715AB4B1D}">
      <text>
        <r>
          <rPr>
            <sz val="9"/>
            <color indexed="81"/>
            <rFont val="Tahoma"/>
            <family val="2"/>
          </rPr>
          <t>A) Praise or compliment your child.</t>
        </r>
      </text>
    </comment>
    <comment ref="C39" authorId="1" shapeId="0" xr:uid="{31B0F018-189D-480F-B408-7004AA684DAB}">
      <text>
        <r>
          <rPr>
            <sz val="9"/>
            <color indexed="81"/>
            <rFont val="Tahoma"/>
            <family val="2"/>
          </rPr>
          <t>B) Give your child a hug, kiss, pat, handshake or “high five”.</t>
        </r>
      </text>
    </comment>
    <comment ref="C40" authorId="1" shapeId="0" xr:uid="{A3A533C4-4588-43E7-AC78-D2DE6D685A1A}">
      <text>
        <r>
          <rPr>
            <sz val="9"/>
            <color indexed="81"/>
            <rFont val="Tahoma"/>
            <family val="2"/>
          </rPr>
          <t>C) Buy something for him/her (such as special food, a small toy) or give him/her money for good behavior.</t>
        </r>
      </text>
    </comment>
    <comment ref="C41" authorId="1" shapeId="0" xr:uid="{59C6287C-4EAC-4838-9F2A-E52F15B22C31}">
      <text>
        <r>
          <rPr>
            <sz val="9"/>
            <color indexed="81"/>
            <rFont val="Tahoma"/>
            <family val="2"/>
          </rPr>
          <t>D) Give him/her an extra privilege (such as cake, go to the movies, special activity for good behavior).</t>
        </r>
      </text>
    </comment>
    <comment ref="C42" authorId="1" shapeId="0" xr:uid="{50A458C5-A069-4F61-8B3F-CE2079252764}">
      <text>
        <r>
          <rPr>
            <sz val="9"/>
            <color indexed="81"/>
            <rFont val="Tahoma"/>
            <family val="2"/>
          </rPr>
          <t>E) Give points or stars on a chart.</t>
        </r>
      </text>
    </comment>
    <comment ref="A43" authorId="1" shapeId="0" xr:uid="{2F0047C1-536B-4296-A76C-8601AB8C4934}">
      <text>
        <r>
          <rPr>
            <sz val="9"/>
            <color indexed="81"/>
            <rFont val="Tahoma"/>
            <family val="2"/>
          </rPr>
          <t>Enter 1-7
1 = Less than once per week
2 = About once per week
3 = A few times per week, but not daily
4 = About once a day
5 = 2-5 times per day
6 = 6-10 times per day
7 = More than 10 times per day</t>
        </r>
      </text>
    </comment>
    <comment ref="A44" authorId="1" shapeId="0" xr:uid="{169FD889-AA48-4299-B81F-209D75F2634E}">
      <text>
        <r>
          <rPr>
            <sz val="9"/>
            <color indexed="81"/>
            <rFont val="Tahoma"/>
            <family val="2"/>
          </rPr>
          <t>Enter 1-7 or N/A
N/A = I was not with my child
1 = Never
2 = Once
3 =Twice
4 = Three times
5 = 4 or 5 times
6 = 6 or 7 times
7 = More than 7 times</t>
        </r>
      </text>
    </comment>
    <comment ref="C44" authorId="1" shapeId="0" xr:uid="{14F6AC3A-E116-40B8-847B-E8CE5DD6132E}">
      <text>
        <r>
          <rPr>
            <sz val="9"/>
            <color indexed="81"/>
            <rFont val="Tahoma"/>
            <family val="2"/>
          </rPr>
          <t>A) Praise or compliment your child for anything she/he did well?</t>
        </r>
      </text>
    </comment>
    <comment ref="C45" authorId="1" shapeId="0" xr:uid="{248DF1D7-2B24-408D-BC4E-46FD45E9A44F}">
      <text>
        <r>
          <rPr>
            <sz val="9"/>
            <color indexed="81"/>
            <rFont val="Tahoma"/>
            <family val="2"/>
          </rPr>
          <t>B) Give him/her something extra, like a small gift, privileges, or a special activity with you, for something s/he did well?</t>
        </r>
      </text>
    </comment>
    <comment ref="A46" authorId="1" shapeId="0" xr:uid="{2E4544F9-EF7D-4E6B-812D-64169FC3106C}">
      <text>
        <r>
          <rPr>
            <sz val="9"/>
            <color indexed="81"/>
            <rFont val="Tahoma"/>
            <family val="2"/>
          </rPr>
          <t>Enter 1-7
1 = Strongly disagree
2 = Disagree
3 = Slightly disagree
4 = Neither agree nor disagree
5 = Slightly agree
6 = Agree
7 = Strongly agree</t>
        </r>
      </text>
    </comment>
    <comment ref="C46" authorId="1" shapeId="0" xr:uid="{2120973E-BB7C-4874-A625-AB49C463E174}">
      <text>
        <r>
          <rPr>
            <sz val="9"/>
            <color indexed="81"/>
            <rFont val="Tahoma"/>
            <family val="2"/>
          </rPr>
          <t>A) Giving your children a reward for good behavior is bribery.</t>
        </r>
      </text>
    </comment>
    <comment ref="C47" authorId="1" shapeId="0" xr:uid="{9FB38690-0FDE-4F8A-BFEC-2FA703BF5A01}">
      <text>
        <r>
          <rPr>
            <sz val="9"/>
            <color indexed="81"/>
            <rFont val="Tahoma"/>
            <family val="2"/>
          </rPr>
          <t>B) I shouldn't have to reward my children to get themto do things are supposed to do.</t>
        </r>
      </text>
    </comment>
    <comment ref="C48" authorId="1" shapeId="0" xr:uid="{B40C6BD7-9B56-4D58-BAAC-96B88221A011}">
      <text>
        <r>
          <rPr>
            <sz val="9"/>
            <color indexed="81"/>
            <rFont val="Tahoma"/>
            <family val="2"/>
          </rPr>
          <t>C) I believe in using rewards to teach my child how to behave.</t>
        </r>
      </text>
    </comment>
    <comment ref="C49" authorId="1" shapeId="0" xr:uid="{DC90FE07-77AD-4E1C-A91A-01F1D03CA015}">
      <text>
        <r>
          <rPr>
            <sz val="9"/>
            <color indexed="81"/>
            <rFont val="Tahoma"/>
            <family val="2"/>
          </rPr>
          <t>D) It is important to praise children when they do well.</t>
        </r>
      </text>
    </comment>
    <comment ref="C50" authorId="1" shapeId="0" xr:uid="{6D53FF26-D1D6-4C75-B55F-BE556213820E}">
      <text>
        <r>
          <rPr>
            <sz val="9"/>
            <color indexed="81"/>
            <rFont val="Tahoma"/>
            <family val="2"/>
          </rPr>
          <t>E) I would like to praise my child more often than criticize him/her, but it is hard to find behaviors to praise.</t>
        </r>
      </text>
    </comment>
    <comment ref="C51" authorId="1" shapeId="0" xr:uid="{F66E11E5-D864-47E2-B5D9-EC49A60DD383}">
      <text>
        <r>
          <rPr>
            <sz val="9"/>
            <color indexed="81"/>
            <rFont val="Tahoma"/>
            <family val="2"/>
          </rPr>
          <t>F) If I give my child praise or rewards to encourage good behavior, s/he will demand rewards for everything.</t>
        </r>
      </text>
    </comment>
    <comment ref="C52" authorId="1" shapeId="0" xr:uid="{067AFCC4-79EC-42B6-9064-B579F1B9C832}">
      <text>
        <r>
          <rPr>
            <sz val="9"/>
            <color indexed="81"/>
            <rFont val="Tahoma"/>
            <family val="2"/>
          </rPr>
          <t>G) If a child is having trouble doing something, s/he is supposed to do, it is a good idea to set up a reward or an extra privilege for doing it.</t>
        </r>
      </text>
    </comment>
    <comment ref="A53" authorId="1" shapeId="0" xr:uid="{55EA85EC-C739-4CAE-86D4-CB4E8FCBBFA7}">
      <text>
        <r>
          <rPr>
            <sz val="9"/>
            <color indexed="81"/>
            <rFont val="Tahoma"/>
            <family val="2"/>
          </rPr>
          <t>Enter 1-7
1 = Strongly disagree
2 = Disagree
3 = Slightly disagree
4 = Neither agree nor disagree
5 = Slightly agree
6 = Agree
7 = Strongly agree</t>
        </r>
      </text>
    </comment>
    <comment ref="C53" authorId="1" shapeId="0" xr:uid="{BD0D441E-1DE8-46BD-B6A1-090F13401636}">
      <text>
        <r>
          <rPr>
            <sz val="9"/>
            <color indexed="81"/>
            <rFont val="Tahoma"/>
            <family val="2"/>
          </rPr>
          <t>A) chores.</t>
        </r>
      </text>
    </comment>
    <comment ref="C54" authorId="1" shapeId="0" xr:uid="{B8FE4704-A6DE-4048-9268-C8C4FA9CA3FC}">
      <text>
        <r>
          <rPr>
            <sz val="9"/>
            <color indexed="81"/>
            <rFont val="Tahoma"/>
            <family val="2"/>
          </rPr>
          <t>B) not fighting, stealing, lying, etc.</t>
        </r>
      </text>
    </comment>
    <comment ref="C55" authorId="1" shapeId="0" xr:uid="{1EE6E418-3AFF-4972-8E0E-066CFF69D56F}">
      <text>
        <r>
          <rPr>
            <sz val="9"/>
            <color indexed="81"/>
            <rFont val="Tahoma"/>
            <family val="2"/>
          </rPr>
          <t>C) going to bed and getting up on time.</t>
        </r>
      </text>
    </comment>
    <comment ref="A56" authorId="0" shapeId="0" xr:uid="{2E45F589-3BB0-4669-B874-B2A19B85F6C9}">
      <text>
        <r>
          <rPr>
            <sz val="9"/>
            <color indexed="81"/>
            <rFont val="Tahoma"/>
            <family val="2"/>
          </rPr>
          <t>Enter 1 - 7
1 = Not at all likely
2 = Slightly likely
3 = Somewhat likely
4 = Moderately likely
5 = Quite likely
6 = Very likely
7 = Extremely likely</t>
        </r>
      </text>
    </comment>
    <comment ref="C56" authorId="0" shapeId="0" xr:uid="{4BAA0A92-D053-4438-B6D9-E9A09CF47EE4}">
      <text>
        <r>
          <rPr>
            <sz val="9"/>
            <color indexed="81"/>
            <rFont val="Tahoma"/>
            <family val="2"/>
          </rPr>
          <t xml:space="preserve">A) When your child completes his/her chores, how likely are you to praise or reward your child?
</t>
        </r>
      </text>
    </comment>
    <comment ref="C57" authorId="0" shapeId="0" xr:uid="{8DDAA781-0FE9-48A5-824E-27ECFF52A91A}">
      <text>
        <r>
          <rPr>
            <sz val="9"/>
            <color indexed="81"/>
            <rFont val="Tahoma"/>
            <family val="2"/>
          </rPr>
          <t>B) When your child does NOT complete his/her chores, how likely are you to punish your child (such as taking away a privilege or grounding him/her)?</t>
        </r>
      </text>
    </comment>
    <comment ref="C58" authorId="0" shapeId="0" xr:uid="{82CBADA8-B088-4FAD-B0B1-8CC665D58E62}">
      <text>
        <r>
          <rPr>
            <sz val="9"/>
            <color indexed="81"/>
            <rFont val="Tahoma"/>
            <family val="2"/>
          </rPr>
          <t xml:space="preserve">C) When your child fights, steals, or lies, how likely are you to punish your child?
</t>
        </r>
      </text>
    </comment>
    <comment ref="C59" authorId="0" shapeId="0" xr:uid="{60DF47A5-208B-42FA-98EC-579086CC08E0}">
      <text>
        <r>
          <rPr>
            <sz val="9"/>
            <color indexed="81"/>
            <rFont val="Tahoma"/>
            <family val="2"/>
          </rPr>
          <t xml:space="preserve">D) When your child goes to bed or gets up on time, how likely are you to praise or reward your child?
</t>
        </r>
      </text>
    </comment>
    <comment ref="A72" authorId="0" shapeId="0" xr:uid="{1A4D8EFD-B6F9-4B40-B8B7-710DB0FB135A}">
      <text>
        <r>
          <rPr>
            <sz val="9"/>
            <color indexed="81"/>
            <rFont val="Tahoma"/>
            <family val="2"/>
          </rPr>
          <t>Enter 1-7
1 = Never
2 = Seldom
3 = Sometimes
4 = About half the time
5 = Often
6 = Very often
7 = Always</t>
        </r>
      </text>
    </comment>
    <comment ref="C72" authorId="1" shapeId="0" xr:uid="{D2FCA052-2C27-4B7F-86C0-9A9079746F8B}">
      <text>
        <r>
          <rPr>
            <sz val="9"/>
            <color indexed="81"/>
            <rFont val="Tahoma"/>
            <family val="2"/>
          </rPr>
          <t>A) Raise your voice (scold or yell)</t>
        </r>
      </text>
    </comment>
    <comment ref="C73" authorId="1" shapeId="0" xr:uid="{EF58DA34-4C4C-4F99-87BA-1F5A944587AC}">
      <text>
        <r>
          <rPr>
            <sz val="9"/>
            <color indexed="81"/>
            <rFont val="Tahoma"/>
            <family val="2"/>
          </rPr>
          <t>B) Get your child to correct the problem or make up for his/her mistake.</t>
        </r>
      </text>
    </comment>
    <comment ref="C74" authorId="1" shapeId="0" xr:uid="{22EFD2A0-5EC5-4F1B-B0D9-2333AF0209AB}">
      <text>
        <r>
          <rPr>
            <sz val="9"/>
            <color indexed="81"/>
            <rFont val="Tahoma"/>
            <family val="2"/>
          </rPr>
          <t>C) Threaten to punish him/her (but not really punish him/her).</t>
        </r>
      </text>
    </comment>
    <comment ref="C75" authorId="1" shapeId="0" xr:uid="{E4D9A083-751C-48BC-8999-18CF8673BDFE}">
      <text>
        <r>
          <rPr>
            <sz val="9"/>
            <color indexed="81"/>
            <rFont val="Tahoma"/>
            <family val="2"/>
          </rPr>
          <t>D) Give him/her a time out.</t>
        </r>
      </text>
    </comment>
    <comment ref="C76" authorId="1" shapeId="0" xr:uid="{E6766205-9DB5-46FA-8F70-7D0F05780FB6}">
      <text>
        <r>
          <rPr>
            <sz val="9"/>
            <color indexed="81"/>
            <rFont val="Tahoma"/>
            <family val="2"/>
          </rPr>
          <t>E) Take away privileges (like TV, playing with friends).</t>
        </r>
      </text>
    </comment>
    <comment ref="C77" authorId="1" shapeId="0" xr:uid="{28D1B381-06CC-4CDB-9B1F-24F3325F4434}">
      <text>
        <r>
          <rPr>
            <sz val="9"/>
            <color indexed="81"/>
            <rFont val="Tahoma"/>
            <family val="2"/>
          </rPr>
          <t>F) Give your child a spanking.</t>
        </r>
      </text>
    </comment>
    <comment ref="C78" authorId="1" shapeId="0" xr:uid="{9066E752-D549-4D71-A2B9-A9AE92629E7C}">
      <text>
        <r>
          <rPr>
            <sz val="9"/>
            <color indexed="81"/>
            <rFont val="Tahoma"/>
            <family val="2"/>
          </rPr>
          <t>G) Slap or hit your child (but not spanking).</t>
        </r>
      </text>
    </comment>
    <comment ref="C79" authorId="1" shapeId="0" xr:uid="{631D9398-3958-4C54-BAA5-64D3A73E9341}">
      <text>
        <r>
          <rPr>
            <sz val="9"/>
            <color indexed="81"/>
            <rFont val="Tahoma"/>
            <family val="2"/>
          </rPr>
          <t>H) Discuss the problem with child or ask questions.</t>
        </r>
      </text>
    </comment>
    <comment ref="A80" authorId="0" shapeId="0" xr:uid="{E0DAB3D7-9486-4E40-BEBD-171F03061EDD}">
      <text>
        <r>
          <rPr>
            <sz val="9"/>
            <color indexed="81"/>
            <rFont val="Tahoma"/>
            <family val="2"/>
          </rPr>
          <t>Enter 1 - 7
1 = Not at all likely
2 = Slightly likely
3 = Somewhat likely
4 = Moderately likely
5 = Quite likely
6 = Very likely
7 = Extremely likely</t>
        </r>
      </text>
    </comment>
    <comment ref="C80" authorId="1" shapeId="0" xr:uid="{F9977954-41A1-43FC-BB93-8E0D8C1DA4CF}">
      <text>
        <r>
          <rPr>
            <sz val="9"/>
            <color indexed="81"/>
            <rFont val="Tahoma"/>
            <family val="2"/>
          </rPr>
          <t>A) Raise your voice (scold or yell)</t>
        </r>
      </text>
    </comment>
    <comment ref="C81" authorId="1" shapeId="0" xr:uid="{A38E704F-083B-4132-8A51-D52F0975BBB8}">
      <text>
        <r>
          <rPr>
            <sz val="9"/>
            <color indexed="81"/>
            <rFont val="Tahoma"/>
            <family val="2"/>
          </rPr>
          <t>B) Get your child to correct the problem or make up for his/her mistake.</t>
        </r>
      </text>
    </comment>
    <comment ref="C82" authorId="1" shapeId="0" xr:uid="{15545A09-D458-4D16-9A85-15A6140BD7AB}">
      <text>
        <r>
          <rPr>
            <sz val="9"/>
            <color indexed="81"/>
            <rFont val="Tahoma"/>
            <family val="2"/>
          </rPr>
          <t>C) Threaten to punish him/her (but not really punish him/her).</t>
        </r>
      </text>
    </comment>
    <comment ref="C83" authorId="1" shapeId="0" xr:uid="{34275D9D-A32E-407B-AB9B-EC3E4FAC214F}">
      <text>
        <r>
          <rPr>
            <sz val="9"/>
            <color indexed="81"/>
            <rFont val="Tahoma"/>
            <family val="2"/>
          </rPr>
          <t>D) Give him/her a time out.</t>
        </r>
      </text>
    </comment>
    <comment ref="C84" authorId="1" shapeId="0" xr:uid="{8FE6BF5F-A91D-49A5-B3FE-983FEA0C985B}">
      <text>
        <r>
          <rPr>
            <sz val="9"/>
            <color indexed="81"/>
            <rFont val="Tahoma"/>
            <family val="2"/>
          </rPr>
          <t>E) Take away privileges (like TV, playing with friends).</t>
        </r>
      </text>
    </comment>
    <comment ref="C85" authorId="1" shapeId="0" xr:uid="{73F63E90-577D-407A-8F87-587262935703}">
      <text>
        <r>
          <rPr>
            <sz val="9"/>
            <color indexed="81"/>
            <rFont val="Tahoma"/>
            <family val="2"/>
          </rPr>
          <t>F) Give your child a spanking.</t>
        </r>
      </text>
    </comment>
    <comment ref="C86" authorId="1" shapeId="0" xr:uid="{CAB8D1EA-291B-4A34-887A-E5645CE5BC8D}">
      <text>
        <r>
          <rPr>
            <sz val="9"/>
            <color indexed="81"/>
            <rFont val="Tahoma"/>
            <family val="2"/>
          </rPr>
          <t>G) Slap or hit your child (but not spanking).</t>
        </r>
      </text>
    </comment>
    <comment ref="C87" authorId="1" shapeId="0" xr:uid="{2C13C59C-7FAB-4596-A14D-0568BD60BE39}">
      <text>
        <r>
          <rPr>
            <sz val="9"/>
            <color indexed="81"/>
            <rFont val="Tahoma"/>
            <family val="2"/>
          </rPr>
          <t>H) Discuss the problem with child or ask questions.</t>
        </r>
      </text>
    </comment>
    <comment ref="A88" authorId="0" shapeId="0" xr:uid="{2ECF3C1C-2DC2-4D35-B001-0F776AA2B8D0}">
      <text>
        <r>
          <rPr>
            <sz val="9"/>
            <color indexed="81"/>
            <rFont val="Tahoma"/>
            <family val="2"/>
          </rPr>
          <t>Enter 1 - 7
1 = Not at all likely
2 = Slightly likely
3 = Somewhat likely
4 = Moderately likely
5 = Quite likely
6 = Very likely
7 = Extremely likely</t>
        </r>
      </text>
    </comment>
    <comment ref="C88" authorId="1" shapeId="0" xr:uid="{630E2806-B65A-40F5-A3D7-9EA718464A72}">
      <text>
        <r>
          <rPr>
            <sz val="9"/>
            <color indexed="81"/>
            <rFont val="Tahoma"/>
            <family val="2"/>
          </rPr>
          <t>A) Raise your voice (scold or yell)</t>
        </r>
      </text>
    </comment>
    <comment ref="C89" authorId="1" shapeId="0" xr:uid="{DF8527B7-72BB-4E0E-B796-DA2D13B38C36}">
      <text>
        <r>
          <rPr>
            <sz val="9"/>
            <color indexed="81"/>
            <rFont val="Tahoma"/>
            <family val="2"/>
          </rPr>
          <t>B) Get your child to correct the problem or make up for his/her mistake.</t>
        </r>
      </text>
    </comment>
    <comment ref="C90" authorId="1" shapeId="0" xr:uid="{BE2DD03B-E0B1-4375-A737-7F04C4BDFD67}">
      <text>
        <r>
          <rPr>
            <sz val="9"/>
            <color indexed="81"/>
            <rFont val="Tahoma"/>
            <family val="2"/>
          </rPr>
          <t>C) Threaten to punish him/her (but not really punish him/her).</t>
        </r>
      </text>
    </comment>
    <comment ref="C91" authorId="1" shapeId="0" xr:uid="{C375F8C0-6F25-43CE-B683-73C968495B5D}">
      <text>
        <r>
          <rPr>
            <sz val="9"/>
            <color indexed="81"/>
            <rFont val="Tahoma"/>
            <family val="2"/>
          </rPr>
          <t>D) Give him/her a time out.</t>
        </r>
      </text>
    </comment>
    <comment ref="C92" authorId="1" shapeId="0" xr:uid="{0A5C307B-85D0-4D95-BBC5-AFC548C512F2}">
      <text>
        <r>
          <rPr>
            <sz val="9"/>
            <color indexed="81"/>
            <rFont val="Tahoma"/>
            <family val="2"/>
          </rPr>
          <t>E) Take away privileges (like TV, playing with friends).</t>
        </r>
      </text>
    </comment>
    <comment ref="C93" authorId="1" shapeId="0" xr:uid="{483C4CB8-8C72-4A1F-A1CC-02E0D7C3F60F}">
      <text>
        <r>
          <rPr>
            <sz val="9"/>
            <color indexed="81"/>
            <rFont val="Tahoma"/>
            <family val="2"/>
          </rPr>
          <t>F) Give your child a spanking.</t>
        </r>
      </text>
    </comment>
    <comment ref="C94" authorId="1" shapeId="0" xr:uid="{F5147671-765E-46F3-821A-E20D8C174B86}">
      <text>
        <r>
          <rPr>
            <sz val="9"/>
            <color indexed="81"/>
            <rFont val="Tahoma"/>
            <family val="2"/>
          </rPr>
          <t>G) Slap or hit your child (but not spanking).</t>
        </r>
      </text>
    </comment>
    <comment ref="C95" authorId="1" shapeId="0" xr:uid="{57E8830F-223A-47B7-B892-BF5CF7011814}">
      <text>
        <r>
          <rPr>
            <sz val="9"/>
            <color indexed="81"/>
            <rFont val="Tahoma"/>
            <family val="2"/>
          </rPr>
          <t>H) Discuss the problem with child or ask questions.</t>
        </r>
      </text>
    </comment>
    <comment ref="A96" authorId="0" shapeId="0" xr:uid="{B0255022-94B1-4AF2-B61B-12E7D8589400}">
      <text>
        <r>
          <rPr>
            <sz val="9"/>
            <color indexed="81"/>
            <rFont val="Tahoma"/>
            <family val="2"/>
          </rPr>
          <t>Enter 1-7
1 = Never
2 = Seldom
3 = Sometimes
4 = About half the time
5 = Often
6 = Very often
7 = Always</t>
        </r>
      </text>
    </comment>
    <comment ref="C96" authorId="1" shapeId="0" xr:uid="{62D0EC0D-A44C-4134-A7EA-AB3BA372C346}">
      <text>
        <r>
          <rPr>
            <sz val="9"/>
            <color indexed="81"/>
            <rFont val="Tahoma"/>
            <family val="2"/>
          </rPr>
          <t>A) If you ask your child to do something and she/he doesn’t do it, how often do you give up trying to get him/her to do it?</t>
        </r>
      </text>
    </comment>
    <comment ref="C97" authorId="1" shapeId="0" xr:uid="{A3989EED-5ECA-496B-B958-AE9523CD2A2A}">
      <text>
        <r>
          <rPr>
            <sz val="9"/>
            <color indexed="81"/>
            <rFont val="Tahoma"/>
            <family val="2"/>
          </rPr>
          <t>B) If you warn your child that you will discipline him/her if s/he doesn’t stop, how often do you actually discipline him/her if s/he keeps on misbehaving?</t>
        </r>
      </text>
    </comment>
    <comment ref="C98" authorId="1" shapeId="0" xr:uid="{46A3BFFB-020F-43F4-8872-D0DF8D305DDB}">
      <text>
        <r>
          <rPr>
            <sz val="9"/>
            <color indexed="81"/>
            <rFont val="Tahoma"/>
            <family val="2"/>
          </rPr>
          <t>C) How often does your child get away with things that you feel she/her should have been disciplined for?</t>
        </r>
      </text>
    </comment>
    <comment ref="C99" authorId="1" shapeId="0" xr:uid="{4F7CB727-3AA9-456E-BB77-D4C7074A6DBD}">
      <text>
        <r>
          <rPr>
            <sz val="9"/>
            <color indexed="81"/>
            <rFont val="Tahoma"/>
            <family val="2"/>
          </rPr>
          <t>D) If you have decided to punish your child, how often do you change your mind based on your child’s explanations, excuses or arguments?</t>
        </r>
      </text>
    </comment>
    <comment ref="C100" authorId="1" shapeId="0" xr:uid="{BFBD6C5A-999B-483B-A24B-B085BDB80325}">
      <text>
        <r>
          <rPr>
            <sz val="9"/>
            <color indexed="81"/>
            <rFont val="Tahoma"/>
            <family val="2"/>
          </rPr>
          <t>E) How often do you show anger when you discipline your child?</t>
        </r>
      </text>
    </comment>
    <comment ref="C101" authorId="1" shapeId="0" xr:uid="{5ED15C1F-FD04-4B32-B727-FC2E7E4736FE}">
      <text>
        <r>
          <rPr>
            <sz val="9"/>
            <color indexed="81"/>
            <rFont val="Tahoma"/>
            <family val="2"/>
          </rPr>
          <t>F) How often do arguments with your child build up and you do or say things you don’t mean to?</t>
        </r>
      </text>
    </comment>
    <comment ref="C102" authorId="1" shapeId="0" xr:uid="{B1B8C821-6BCD-4656-9B3C-E1E6E3D336A5}">
      <text>
        <r>
          <rPr>
            <sz val="9"/>
            <color indexed="81"/>
            <rFont val="Tahoma"/>
            <family val="2"/>
          </rPr>
          <t>G) How often is your child successful in getting around the rules that you have set?</t>
        </r>
      </text>
    </comment>
    <comment ref="C103" authorId="1" shapeId="0" xr:uid="{2088F543-64E7-49D8-BD13-B48F536E4571}">
      <text>
        <r>
          <rPr>
            <sz val="9"/>
            <color indexed="81"/>
            <rFont val="Tahoma"/>
            <family val="2"/>
          </rPr>
          <t>H) How often does the kind of punishment you give your child depend on your mood?</t>
        </r>
      </text>
    </comment>
    <comment ref="A104" authorId="0" shapeId="0" xr:uid="{D13C71F2-A7C1-47B3-82CF-31B3C536028A}">
      <text>
        <r>
          <rPr>
            <sz val="9"/>
            <color indexed="81"/>
            <rFont val="Tahoma"/>
            <family val="2"/>
          </rPr>
          <t>Enter 1-7
1 = Never
2 = Seldom
3 = Sometimes
4 = About half the time
5 = Often
6 = Very often
7 = Always</t>
        </r>
      </text>
    </comment>
    <comment ref="C104" authorId="1" shapeId="0" xr:uid="{600393D0-4780-46D0-8197-0CAEF8CA9C52}">
      <text>
        <r>
          <rPr>
            <sz val="9"/>
            <color indexed="81"/>
            <rFont val="Tahoma"/>
            <family val="2"/>
          </rPr>
          <t>A) Praise or compliment your child.</t>
        </r>
      </text>
    </comment>
    <comment ref="C105" authorId="1" shapeId="0" xr:uid="{5532C8E9-196A-4BC1-8985-FFC53B804B4C}">
      <text>
        <r>
          <rPr>
            <sz val="9"/>
            <color indexed="81"/>
            <rFont val="Tahoma"/>
            <family val="2"/>
          </rPr>
          <t>B) Give your child a hug, kiss, pat, handshake or “high five”.</t>
        </r>
      </text>
    </comment>
    <comment ref="C106" authorId="1" shapeId="0" xr:uid="{B5205E72-5D49-4CFA-83D2-F9578D8CBD57}">
      <text>
        <r>
          <rPr>
            <sz val="9"/>
            <color indexed="81"/>
            <rFont val="Tahoma"/>
            <family val="2"/>
          </rPr>
          <t>C) Buy something for him/her (such as special food, a small toy) or give him/her money for good behavior.</t>
        </r>
      </text>
    </comment>
    <comment ref="C107" authorId="1" shapeId="0" xr:uid="{1CD3DCC7-6130-425A-AA07-2293F9A98EB0}">
      <text>
        <r>
          <rPr>
            <sz val="9"/>
            <color indexed="81"/>
            <rFont val="Tahoma"/>
            <family val="2"/>
          </rPr>
          <t>D) Give him/her an extra privilege (such as cake, go to the movies, special activity for good behavior).</t>
        </r>
      </text>
    </comment>
    <comment ref="C108" authorId="1" shapeId="0" xr:uid="{C38AB0FD-34C6-4F9A-A589-C9FC03241FAC}">
      <text>
        <r>
          <rPr>
            <sz val="9"/>
            <color indexed="81"/>
            <rFont val="Tahoma"/>
            <family val="2"/>
          </rPr>
          <t>E) Give points or stars on a chart.</t>
        </r>
      </text>
    </comment>
    <comment ref="A109" authorId="1" shapeId="0" xr:uid="{465590F9-D8AD-4890-911F-86D82C9A1A78}">
      <text>
        <r>
          <rPr>
            <sz val="9"/>
            <color indexed="81"/>
            <rFont val="Tahoma"/>
            <family val="2"/>
          </rPr>
          <t>Enter 1-7
1 = Less than once per week
2 = About once per week
3 = A few times per week, but not daily
4 = About once a day
5 = 2-5 times per day
6 = 6-10 times per day
7 = More than 10 times per day</t>
        </r>
      </text>
    </comment>
    <comment ref="A110" authorId="1" shapeId="0" xr:uid="{04EE42C7-D30E-4888-94FD-BA81E9FEAD72}">
      <text>
        <r>
          <rPr>
            <sz val="9"/>
            <color indexed="81"/>
            <rFont val="Tahoma"/>
            <family val="2"/>
          </rPr>
          <t>Enter 1-7 or N/A
N/A = I was not with my child
1 = Never
2 = Once
3 =Twice
4 = Three times
5 = 4 or 5 times
6 = 6 or 7 times
7 = More than 7 times</t>
        </r>
      </text>
    </comment>
    <comment ref="C110" authorId="1" shapeId="0" xr:uid="{76DE0977-D67E-41EC-8286-2AE6F53F6A8A}">
      <text>
        <r>
          <rPr>
            <sz val="9"/>
            <color indexed="81"/>
            <rFont val="Tahoma"/>
            <family val="2"/>
          </rPr>
          <t>A) Praise or compliment your child for anything she/he did well?</t>
        </r>
      </text>
    </comment>
    <comment ref="C111" authorId="1" shapeId="0" xr:uid="{A44CC199-689F-47B6-BF38-82CE722F9470}">
      <text>
        <r>
          <rPr>
            <sz val="9"/>
            <color indexed="81"/>
            <rFont val="Tahoma"/>
            <family val="2"/>
          </rPr>
          <t>B) Give him/her something extra, like a small gift, privileges, or a special activity with you, for something s/he did well?</t>
        </r>
      </text>
    </comment>
    <comment ref="A112" authorId="1" shapeId="0" xr:uid="{DFE715D9-C273-46E3-98C7-980F48426D0C}">
      <text>
        <r>
          <rPr>
            <sz val="9"/>
            <color indexed="81"/>
            <rFont val="Tahoma"/>
            <family val="2"/>
          </rPr>
          <t>Enter 1-7
1 = Strongly disagree
2 = Disagree
3 = Slightly disagree
4 = Neither agree nor disagree
5 = Slightly agree
6 = Agree
7 = Strongly agree</t>
        </r>
      </text>
    </comment>
    <comment ref="C112" authorId="1" shapeId="0" xr:uid="{48F7FD7A-8818-445C-B7BE-126757964D14}">
      <text>
        <r>
          <rPr>
            <sz val="9"/>
            <color indexed="81"/>
            <rFont val="Tahoma"/>
            <family val="2"/>
          </rPr>
          <t>A) Giving your children a reward for good behavior is bribery.</t>
        </r>
      </text>
    </comment>
    <comment ref="C113" authorId="1" shapeId="0" xr:uid="{6962A24E-5B84-4D92-98CF-5A903E4B13C8}">
      <text>
        <r>
          <rPr>
            <sz val="9"/>
            <color indexed="81"/>
            <rFont val="Tahoma"/>
            <family val="2"/>
          </rPr>
          <t>B) I shouldn't have to reward my children to get themto do things are supposed to do.</t>
        </r>
      </text>
    </comment>
    <comment ref="C114" authorId="1" shapeId="0" xr:uid="{149721FF-EF88-4863-8E5C-1D204EBA9CFC}">
      <text>
        <r>
          <rPr>
            <sz val="9"/>
            <color indexed="81"/>
            <rFont val="Tahoma"/>
            <family val="2"/>
          </rPr>
          <t>C) I believe in using rewards to teach my child how to behave.</t>
        </r>
      </text>
    </comment>
    <comment ref="C115" authorId="1" shapeId="0" xr:uid="{2E7CCAE8-F860-41F3-B5F0-BB7E5A44B6B9}">
      <text>
        <r>
          <rPr>
            <sz val="9"/>
            <color indexed="81"/>
            <rFont val="Tahoma"/>
            <family val="2"/>
          </rPr>
          <t>D) It is important to praise children when they do well.</t>
        </r>
      </text>
    </comment>
    <comment ref="C116" authorId="1" shapeId="0" xr:uid="{7794AAF6-A072-4DEA-BCD8-685EF7EBEFE0}">
      <text>
        <r>
          <rPr>
            <sz val="9"/>
            <color indexed="81"/>
            <rFont val="Tahoma"/>
            <family val="2"/>
          </rPr>
          <t>E) I would like to praise my child more often than criticize him/her, but it is hard to find behaviors to praise.</t>
        </r>
      </text>
    </comment>
    <comment ref="C117" authorId="1" shapeId="0" xr:uid="{188DEEAF-52DA-47C1-AFB5-E128BEA28448}">
      <text>
        <r>
          <rPr>
            <sz val="9"/>
            <color indexed="81"/>
            <rFont val="Tahoma"/>
            <family val="2"/>
          </rPr>
          <t>F) If I give my child praise or rewards to encourage good behavior, s/he will demand rewards for everything.</t>
        </r>
      </text>
    </comment>
    <comment ref="C118" authorId="1" shapeId="0" xr:uid="{C73BE4AE-3380-44FE-AB75-1FB3BE62B5AF}">
      <text>
        <r>
          <rPr>
            <sz val="9"/>
            <color indexed="81"/>
            <rFont val="Tahoma"/>
            <family val="2"/>
          </rPr>
          <t>G) If a child is having trouble doing something, s/he is supposed to do, it is a good idea to set up a reward or an extra privilege for doing it.</t>
        </r>
      </text>
    </comment>
    <comment ref="A119" authorId="1" shapeId="0" xr:uid="{EF2B6073-7E1E-42A8-A561-E0DE01FB42FB}">
      <text>
        <r>
          <rPr>
            <sz val="9"/>
            <color indexed="81"/>
            <rFont val="Tahoma"/>
            <family val="2"/>
          </rPr>
          <t>Enter 1-7
1 = Strongly disagree
2 = Disagree
3 = Slightly disagree
4 = Neither agree nor disagree
5 = Slightly agree
6 = Agree
7 = Strongly agree</t>
        </r>
      </text>
    </comment>
    <comment ref="C119" authorId="1" shapeId="0" xr:uid="{811EF5FC-177C-4AFA-88FB-05D355CA2CC2}">
      <text>
        <r>
          <rPr>
            <sz val="9"/>
            <color indexed="81"/>
            <rFont val="Tahoma"/>
            <family val="2"/>
          </rPr>
          <t>A) chores.</t>
        </r>
      </text>
    </comment>
    <comment ref="C120" authorId="1" shapeId="0" xr:uid="{A47DDF81-B0AB-4788-B05E-B4F511C536A0}">
      <text>
        <r>
          <rPr>
            <sz val="9"/>
            <color indexed="81"/>
            <rFont val="Tahoma"/>
            <family val="2"/>
          </rPr>
          <t>B) not fighting, stealing, lying, etc.</t>
        </r>
      </text>
    </comment>
    <comment ref="C121" authorId="1" shapeId="0" xr:uid="{707E1F3B-83BB-431B-A65F-E1A139A80676}">
      <text>
        <r>
          <rPr>
            <sz val="9"/>
            <color indexed="81"/>
            <rFont val="Tahoma"/>
            <family val="2"/>
          </rPr>
          <t>C) going to bed and getting up on time.</t>
        </r>
      </text>
    </comment>
    <comment ref="A122" authorId="0" shapeId="0" xr:uid="{D0008DE1-0DAA-4FB4-8D4F-22D81A14BF11}">
      <text>
        <r>
          <rPr>
            <sz val="9"/>
            <color indexed="81"/>
            <rFont val="Tahoma"/>
            <family val="2"/>
          </rPr>
          <t>Enter 1 - 7
1 = Not at all likely
2 = Slightly likely
3 = Somewhat likely
4 = Moderately likely
5 = Quite likely
6 = Very likely
7 = Extremely likely</t>
        </r>
      </text>
    </comment>
    <comment ref="C122" authorId="1" shapeId="0" xr:uid="{AE884B46-864D-4EAA-BD71-3C8C9A1A5E16}">
      <text>
        <r>
          <rPr>
            <sz val="9"/>
            <color indexed="81"/>
            <rFont val="Tahoma"/>
            <family val="2"/>
          </rPr>
          <t>A) When your child completes his/her chores, how likely are you to praise or reward your child?</t>
        </r>
      </text>
    </comment>
    <comment ref="C123" authorId="1" shapeId="0" xr:uid="{E4D72391-A400-46CB-87BE-480849190DE9}">
      <text>
        <r>
          <rPr>
            <sz val="9"/>
            <color indexed="81"/>
            <rFont val="Tahoma"/>
            <family val="2"/>
          </rPr>
          <t>B) When your child does NOT complete his/her chores, how likely are you to punish your child (such as taking away a privilege or grounding him/her)?</t>
        </r>
      </text>
    </comment>
    <comment ref="C124" authorId="1" shapeId="0" xr:uid="{2CD19F8B-60EF-4BD8-BBC5-4DFA6A27BAEB}">
      <text>
        <r>
          <rPr>
            <sz val="9"/>
            <color indexed="81"/>
            <rFont val="Tahoma"/>
            <family val="2"/>
          </rPr>
          <t>C) When your child fights, steals, or lies, how likely are you to punish your child?</t>
        </r>
      </text>
    </comment>
    <comment ref="C125" authorId="1" shapeId="0" xr:uid="{2902057B-9525-4E54-A791-6A48A041FB8B}">
      <text>
        <r>
          <rPr>
            <sz val="9"/>
            <color indexed="81"/>
            <rFont val="Tahoma"/>
            <family val="2"/>
          </rPr>
          <t>D) When your child goes to bed or gets up on time, how likely are you to praise or reward your child?</t>
        </r>
      </text>
    </comment>
    <comment ref="A138" authorId="0" shapeId="0" xr:uid="{6AB672F9-E02C-4605-B377-03EF53DF6D12}">
      <text>
        <r>
          <rPr>
            <sz val="9"/>
            <color indexed="81"/>
            <rFont val="Tahoma"/>
            <family val="2"/>
          </rPr>
          <t>Count of pre-survey questions answered if pre-survey date completed</t>
        </r>
      </text>
    </comment>
    <comment ref="A139" authorId="0" shapeId="0" xr:uid="{67DD5A8A-BBB5-4180-B04C-930DE1ED576E}">
      <text>
        <r>
          <rPr>
            <sz val="9"/>
            <color indexed="81"/>
            <rFont val="Tahoma"/>
            <family val="2"/>
          </rPr>
          <t>Count of post-survey questions answered if post-survey date completed</t>
        </r>
      </text>
    </comment>
    <comment ref="A140" authorId="0" shapeId="0" xr:uid="{BF540461-964B-42C0-AC86-7B9A6FD78A8B}">
      <text>
        <r>
          <rPr>
            <sz val="9"/>
            <color indexed="81"/>
            <rFont val="Tahoma"/>
            <family val="2"/>
          </rPr>
          <t xml:space="preserve">1 (green highlight) indicates completed surveys.  Surveys are complete when 40 questions have been answered in each survey.  </t>
        </r>
      </text>
    </comment>
    <comment ref="A163" authorId="0" shapeId="0" xr:uid="{A93445E3-FEF4-43BA-B851-AAD8B7B9CF35}">
      <text>
        <r>
          <rPr>
            <sz val="9"/>
            <color indexed="81"/>
            <rFont val="Tahoma"/>
            <family val="2"/>
          </rPr>
          <t xml:space="preserve">Change calculated only when surveys are marked as completed.  Green highlight indicates positive change, orange highlight indicates negative change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5" authorId="0" shapeId="0" xr:uid="{CDDC2670-AEAF-440E-A544-ACFD45A9B981}">
      <text>
        <r>
          <rPr>
            <sz val="9"/>
            <color indexed="81"/>
            <rFont val="Tahoma"/>
            <family val="2"/>
          </rPr>
          <t xml:space="preserve">Enter:
Y or Yes
N or No
N/A
</t>
        </r>
      </text>
    </comment>
    <comment ref="C5" authorId="0" shapeId="0" xr:uid="{4E51C400-55AE-4DC5-BB3B-95D080FE3692}">
      <text>
        <r>
          <rPr>
            <sz val="9"/>
            <color indexed="81"/>
            <rFont val="Tahoma"/>
            <family val="2"/>
          </rPr>
          <t xml:space="preserve">1. Set up the chairs in a semicircle that allows everyone to see the TV/monitor?
</t>
        </r>
      </text>
    </comment>
    <comment ref="C6" authorId="0" shapeId="0" xr:uid="{6A4F1494-65A6-48C4-978C-E81B7330FA12}">
      <text>
        <r>
          <rPr>
            <sz val="9"/>
            <color indexed="81"/>
            <rFont val="Tahoma"/>
            <family val="2"/>
          </rPr>
          <t xml:space="preserve">2. Sit at separate places in the circle, rather than both at the front?
</t>
        </r>
      </text>
    </comment>
    <comment ref="C7" authorId="0" shapeId="0" xr:uid="{CBF79B95-0347-43A2-8239-BBD4F97868F2}">
      <text>
        <r>
          <rPr>
            <sz val="9"/>
            <color indexed="81"/>
            <rFont val="Tahoma"/>
            <family val="2"/>
          </rPr>
          <t xml:space="preserve">3. Write the agenda on the board and review verbally?
</t>
        </r>
      </text>
    </comment>
    <comment ref="C8" authorId="0" shapeId="0" xr:uid="{993A833B-DFBB-4626-A34E-DE387A9B65A9}">
      <text>
        <r>
          <rPr>
            <sz val="9"/>
            <color indexed="81"/>
            <rFont val="Tahoma"/>
            <family val="2"/>
          </rPr>
          <t xml:space="preserve">4. Have last week’s home activities reviews placed in parents’ personal folders, complete with your praise and encouragement written on them and even stickers?
</t>
        </r>
      </text>
    </comment>
    <comment ref="A9" authorId="0" shapeId="0" xr:uid="{AA0D654A-A62F-4502-9431-068D7D7B5058}">
      <text>
        <r>
          <rPr>
            <sz val="9"/>
            <color indexed="81"/>
            <rFont val="Tahoma"/>
            <family val="2"/>
          </rPr>
          <t xml:space="preserve">Enter:
Y or Yes
N or No
N/A
</t>
        </r>
      </text>
    </comment>
    <comment ref="C9" authorId="0" shapeId="0" xr:uid="{02D72CAB-F191-4E88-BA10-56F56090ABD7}">
      <text>
        <r>
          <rPr>
            <sz val="9"/>
            <color indexed="81"/>
            <rFont val="Tahoma"/>
            <family val="2"/>
          </rPr>
          <t xml:space="preserve">5. Begin the discussion by asking how home activities went this week? (Ask about home play and coaching times, chapters read, buddy calls)
</t>
        </r>
      </text>
    </comment>
    <comment ref="C10" authorId="0" shapeId="0" xr:uid="{3A265425-2CFC-4B7B-9350-AD6477F8AC68}">
      <text>
        <r>
          <rPr>
            <sz val="9"/>
            <color indexed="81"/>
            <rFont val="Tahoma"/>
            <family val="2"/>
          </rPr>
          <t xml:space="preserve">6. Give every parent the chance to talk about their week and experiences with home activities and/or reading?
</t>
        </r>
      </text>
    </comment>
    <comment ref="C11" authorId="0" shapeId="0" xr:uid="{BB0BA472-DA36-4700-A4C3-8E34D2290B4B}">
      <text>
        <r>
          <rPr>
            <sz val="9"/>
            <color indexed="81"/>
            <rFont val="Tahoma"/>
            <family val="2"/>
          </rPr>
          <t xml:space="preserve">7. Praise whatever efforts parents made in working on their personal goals this week.
</t>
        </r>
      </text>
    </comment>
    <comment ref="C12" authorId="0" shapeId="0" xr:uid="{F15737E9-9B1B-4FF6-B130-9F39A1E89D70}">
      <text>
        <r>
          <rPr>
            <sz val="9"/>
            <color indexed="81"/>
            <rFont val="Tahoma"/>
            <family val="2"/>
          </rPr>
          <t xml:space="preserve">8. Highlight and write down key principles that their examples illustrate?  (e.g., “That’s great! You remembered that making the task fun was more likely to motivate him. I think that our next principle will be’Fun Principle’—kids are most likely to keep trying if they’re having fun.”)
</t>
        </r>
      </text>
    </comment>
    <comment ref="C13" authorId="0" shapeId="0" xr:uid="{9D9E5521-799C-47BC-9D38-8F6633A50BE3}">
      <text>
        <r>
          <rPr>
            <sz val="9"/>
            <color indexed="81"/>
            <rFont val="Tahoma"/>
            <family val="2"/>
          </rPr>
          <t xml:space="preserve">9. Help parents integrate prior learning by asking them to use “principles” from prior sessions to solve new child problems that occur?
</t>
        </r>
      </text>
    </comment>
    <comment ref="C14" authorId="0" shapeId="0" xr:uid="{BC8E8949-CD16-4850-93D1-31B1571239AE}">
      <text>
        <r>
          <rPr>
            <sz val="9"/>
            <color indexed="81"/>
            <rFont val="Tahoma"/>
            <family val="2"/>
          </rPr>
          <t xml:space="preserve">10. Explore with individuals who didn’t complete the home activities what made it difficult, and learn how they might adapt it to fit their needs and goals?
</t>
        </r>
      </text>
    </comment>
    <comment ref="C15" authorId="0" shapeId="0" xr:uid="{EA223D01-EDCF-43C4-BDD4-09CE44423E1B}">
      <text>
        <r>
          <rPr>
            <sz val="9"/>
            <color indexed="81"/>
            <rFont val="Tahoma"/>
            <family val="2"/>
          </rPr>
          <t xml:space="preserve">11. If a parent’s description of how they applied the skills makes it clear that he/she misunderstood, did the leaders accept responsibility for the misunderstanding rather than leave the parent feeling responsible for the failure? (e.g., “I’m really glad you shared that, because I see I completely forgot to tell you a really important point last week. You couldn’t possibly have known, but when you do that, it’s important to...” vs. e.g., “You misunderstood the assignment. Remember, when you do that, it’s important to...”)
</t>
        </r>
      </text>
    </comment>
    <comment ref="C16" authorId="0" shapeId="0" xr:uid="{D167AF00-A165-4398-99F0-CD2B9A99FC27}">
      <text>
        <r>
          <rPr>
            <sz val="9"/>
            <color indexed="81"/>
            <rFont val="Tahoma"/>
            <family val="2"/>
          </rPr>
          <t xml:space="preserve">12. Praise and encourage parents for what they did well and recognize their beginning steps at change, rather than correct their process?
</t>
        </r>
      </text>
    </comment>
    <comment ref="C17" authorId="0" shapeId="0" xr:uid="{32703BF4-B598-4657-B614-374435C7B636}">
      <text>
        <r>
          <rPr>
            <sz val="9"/>
            <color indexed="81"/>
            <rFont val="Tahoma"/>
            <family val="2"/>
          </rPr>
          <t xml:space="preserve">13. Look for opportunities to do spontaneous role plays when reviewing home activities and experiences?
</t>
        </r>
      </text>
    </comment>
    <comment ref="C18" authorId="0" shapeId="0" xr:uid="{8DAAD9E2-1E5A-4E78-9F83-324FDFAC1746}">
      <text>
        <r>
          <rPr>
            <sz val="9"/>
            <color indexed="81"/>
            <rFont val="Tahoma"/>
            <family val="2"/>
          </rPr>
          <t xml:space="preserve">14. Limit the home activities discussion (approximately 30 minutes) to give adequate time for new learning?
</t>
        </r>
      </text>
    </comment>
    <comment ref="A19" authorId="0" shapeId="0" xr:uid="{0A16016B-B41C-44B0-B4B9-5E2C323A19C6}">
      <text>
        <r>
          <rPr>
            <sz val="9"/>
            <color indexed="81"/>
            <rFont val="Tahoma"/>
            <family val="2"/>
          </rPr>
          <t xml:space="preserve">Enter:
Y or Yes
N or No
N/A
</t>
        </r>
      </text>
    </comment>
    <comment ref="C19" authorId="0" shapeId="0" xr:uid="{C0F067D1-744C-465D-8B8D-5B0869F42E01}">
      <text>
        <r>
          <rPr>
            <sz val="9"/>
            <color indexed="81"/>
            <rFont val="Tahoma"/>
            <family val="2"/>
          </rPr>
          <t>15. Begin the discussion of new topic with brainstorming benefits to get parents to think about the importance of the topic? (Benefits and barriers exercises are described beginning of each new topic.)</t>
        </r>
      </text>
    </comment>
    <comment ref="C20" authorId="0" shapeId="0" xr:uid="{326BF77A-A9A4-4235-9D4A-0AA9773D9CBC}">
      <text>
        <r>
          <rPr>
            <sz val="9"/>
            <color indexed="81"/>
            <rFont val="Tahoma"/>
            <family val="2"/>
          </rPr>
          <t xml:space="preserve">16. Paraphrase and highlight the points made by parents—writing key points and principles on the board?
</t>
        </r>
      </text>
    </comment>
    <comment ref="A21" authorId="0" shapeId="0" xr:uid="{B5B85DF0-C3B4-43F8-8422-DE3F8E040032}">
      <text>
        <r>
          <rPr>
            <sz val="9"/>
            <color indexed="81"/>
            <rFont val="Tahoma"/>
            <family val="2"/>
          </rPr>
          <t xml:space="preserve">Enter:
Y or Yes
N or No
N/A
</t>
        </r>
      </text>
    </comment>
    <comment ref="C21" authorId="0" shapeId="0" xr:uid="{21BA3B04-EF19-4528-8AD8-E6653D3526B9}">
      <text>
        <r>
          <rPr>
            <sz val="9"/>
            <color indexed="81"/>
            <rFont val="Tahoma"/>
            <family val="2"/>
          </rPr>
          <t xml:space="preserve">17. Focus parents on what they are about to see on the vignettes and what to look for before showing vignette?
</t>
        </r>
      </text>
    </comment>
    <comment ref="C22" authorId="0" shapeId="0" xr:uid="{F404B569-4C22-4292-8379-28C1F40ADEAC}">
      <text>
        <r>
          <rPr>
            <sz val="9"/>
            <color indexed="81"/>
            <rFont val="Tahoma"/>
            <family val="2"/>
          </rPr>
          <t xml:space="preserve">18. Begin discussion and problem solving by asking questions to parents about what they thought was happening in the vignette? (Some example open-ended questions the leader can ask are included in the manual after each vignette.)
</t>
        </r>
      </text>
    </comment>
    <comment ref="C23" authorId="0" shapeId="0" xr:uid="{195F3464-00B3-4B19-9870-B26E1C91AB25}">
      <text>
        <r>
          <rPr>
            <sz val="9"/>
            <color indexed="81"/>
            <rFont val="Tahoma"/>
            <family val="2"/>
          </rPr>
          <t xml:space="preserve">19. Acknowledge responses one or more parents have to a vignette?  (For example, if a parent laughs during a vignette, as soon as the tape stops the leader may say, “Sue, you laughed at that one.” Then pause and let the parent share her impressions.)
</t>
        </r>
      </text>
    </comment>
    <comment ref="C24" authorId="0" shapeId="0" xr:uid="{7F6F3F1A-1AFE-4127-84A8-A7F2C6977CBC}">
      <text>
        <r>
          <rPr>
            <sz val="9"/>
            <color indexed="81"/>
            <rFont val="Tahoma"/>
            <family val="2"/>
          </rPr>
          <t xml:space="preserve">20. Paraphrase and highlight the points made by parents - writing key points and principles on the board?
</t>
        </r>
      </text>
    </comment>
    <comment ref="C25" authorId="0" shapeId="0" xr:uid="{10DFC1A3-544B-40E6-9BA4-FB1D122DC35E}">
      <text>
        <r>
          <rPr>
            <sz val="9"/>
            <color indexed="81"/>
            <rFont val="Tahoma"/>
            <family val="2"/>
          </rPr>
          <t>21. Move on to the next vignette after key points have been discussed, rather than let discussion go on at length? (This ensures that the leaders will have sufficient time for role-playing, practices and for showing all vignettes.)</t>
        </r>
      </text>
    </comment>
    <comment ref="C26" authorId="0" shapeId="0" xr:uid="{A8A928CC-4528-4816-BA77-8687C56829CF}">
      <text>
        <r>
          <rPr>
            <sz val="9"/>
            <color indexed="81"/>
            <rFont val="Tahoma"/>
            <family val="2"/>
          </rPr>
          <t xml:space="preserve">22. Allow for discussion following each vignette? (If vignettes are played one after another, parents may not catch the key points illustrated. Additionally, they won’t have an opportunity to process emotional reactions they may have to vignettes. IF the group is clearly behind schedule, it is okay for such discussions to be brief, getting parents to highlight key points in a sentence and then quickly move on.)
</t>
        </r>
      </text>
    </comment>
    <comment ref="C27" authorId="0" shapeId="0" xr:uid="{83C485CC-E9E2-4BB1-A92F-AED1EE5E4D28}">
      <text>
        <r>
          <rPr>
            <sz val="9"/>
            <color indexed="81"/>
            <rFont val="Tahoma"/>
            <family val="2"/>
          </rPr>
          <t xml:space="preserve">23. Redirect group to the relevance of the interaction on the video for their own lives (if parents become distracted by some aspect of the vignette, such as clothing or responses that seem phony)?
</t>
        </r>
      </text>
    </comment>
    <comment ref="C28" authorId="0" shapeId="0" xr:uid="{0549D8ED-B8C5-4921-A33F-E79D6A34E1B6}">
      <text>
        <r>
          <rPr>
            <sz val="9"/>
            <color indexed="81"/>
            <rFont val="Tahoma"/>
            <family val="2"/>
          </rPr>
          <t xml:space="preserve">24. Help parents understand how the concepts they are learning are related to their own goals for themselves and their children?
</t>
        </r>
      </text>
    </comment>
    <comment ref="C29" authorId="0" shapeId="0" xr:uid="{D2B655CA-0BDD-41DC-8271-7118AFAD8FE7}">
      <text>
        <r>
          <rPr>
            <sz val="9"/>
            <color indexed="81"/>
            <rFont val="Tahoma"/>
            <family val="2"/>
          </rPr>
          <t xml:space="preserve">25. Ask questions that focus on parents’ feelings, thoughts and behaviors?
</t>
        </r>
      </text>
    </comment>
    <comment ref="C30" authorId="0" shapeId="0" xr:uid="{844CA7FA-492A-4F64-9FF3-E6EB963C7934}">
      <text>
        <r>
          <rPr>
            <sz val="9"/>
            <color indexed="81"/>
            <rFont val="Tahoma"/>
            <family val="2"/>
          </rPr>
          <t xml:space="preserve">26. Use video vignettes to trigger role plays and practices?
</t>
        </r>
      </text>
    </comment>
    <comment ref="A31" authorId="0" shapeId="0" xr:uid="{5278BF25-2B23-4F09-8362-6E91196EA076}">
      <text>
        <r>
          <rPr>
            <sz val="9"/>
            <color indexed="81"/>
            <rFont val="Tahoma"/>
            <family val="2"/>
          </rPr>
          <t xml:space="preserve">Enter:
Y or Yes
N or No
N/A
</t>
        </r>
      </text>
    </comment>
    <comment ref="C31" authorId="0" shapeId="0" xr:uid="{F6B832F8-B7FD-400F-9412-242F57FDD5B8}">
      <text>
        <r>
          <rPr>
            <sz val="9"/>
            <color indexed="81"/>
            <rFont val="Tahoma"/>
            <family val="2"/>
          </rPr>
          <t xml:space="preserve">27. Ensure that the skill to be practiced has been covered in the vignettes or discussion prior to asking someone to roleplay it. (This ensures the likelihood of success)
</t>
        </r>
      </text>
    </comment>
    <comment ref="C32" authorId="0" shapeId="0" xr:uid="{11924CA1-6A5F-4673-A286-60157C5A42FF}">
      <text>
        <r>
          <rPr>
            <sz val="9"/>
            <color indexed="81"/>
            <rFont val="Tahoma"/>
            <family val="2"/>
          </rPr>
          <t>28. Do several spontaneous role plays that are derived from parents’ descriptions of what happened at home? (“Show me what that looks like.”)</t>
        </r>
      </text>
    </comment>
    <comment ref="C33" authorId="0" shapeId="0" xr:uid="{C6ACD277-9925-433A-B6DD-4BBD6897CF4F}">
      <text>
        <r>
          <rPr>
            <sz val="9"/>
            <color indexed="81"/>
            <rFont val="Tahoma"/>
            <family val="2"/>
          </rPr>
          <t xml:space="preserve">29. Do several planned role plays over the course of the session?
</t>
        </r>
      </text>
    </comment>
    <comment ref="C34" authorId="0" shapeId="0" xr:uid="{05EE9B36-93C8-4445-B522-1F6AB4ADE54E}">
      <text>
        <r>
          <rPr>
            <sz val="9"/>
            <color indexed="81"/>
            <rFont val="Tahoma"/>
            <family val="2"/>
          </rPr>
          <t xml:space="preserve">30. Do one or more role plays in pairs or small groups that allow multiple people to practice simultaneously?
</t>
        </r>
      </text>
    </comment>
    <comment ref="C35" authorId="0" shapeId="0" xr:uid="{021AD8EA-0008-4E29-BE76-5A48429A4104}">
      <text>
        <r>
          <rPr>
            <sz val="9"/>
            <color indexed="81"/>
            <rFont val="Tahoma"/>
            <family val="2"/>
          </rPr>
          <t>31. Use all of the following skills when directing role plays? Select parents and give them appropriate roles; Skillfully get parents engaged in role plays; Provide each person with a description of his/her role and script (age of child, level of misbehavior); Provide enough “scaffolding” so that parents are successful in their role as “parent”(e.g., get other parents to generate ideas for how to handle the situation before practice begins); Invite other workshop members to be “coaches,” to call out ideas if the actor is stuck); Freeze role play periodically to redirect, give clarification, or reinforce participants; Take responsibility for having given poor instructions if roleplay is not successful and allow actor to rewind and replay?; Debrief with each participant afterwards (How did that feel?); Solicit feedback from group about strengths of parent in role and feelings of parent in role as child; Re-run role play, changing roles or involving different parents (not always needed, but helpful to do for a parent who needs modeling by someone else first)</t>
        </r>
      </text>
    </comment>
    <comment ref="C36" authorId="0" shapeId="0" xr:uid="{F271B7F9-7D64-4196-B50F-3F0490D75DAB}">
      <text>
        <r>
          <rPr>
            <sz val="9"/>
            <color indexed="81"/>
            <rFont val="Tahoma"/>
            <family val="2"/>
          </rPr>
          <t xml:space="preserve">32. Pause longer vignettes several times to mediate what is happening and to ask parents what they would do differently or predict what
will happen next.
</t>
        </r>
      </text>
    </comment>
    <comment ref="C37" authorId="0" shapeId="0" xr:uid="{3C5EF61C-345C-4ABA-9268-4322D73784B8}">
      <text>
        <r>
          <rPr>
            <sz val="9"/>
            <color indexed="81"/>
            <rFont val="Tahoma"/>
            <family val="2"/>
          </rPr>
          <t xml:space="preserve">33. Pause introductory narrations to ask parents if they have questions and to underscore key point being made. Then introduce vignette and what to watch for.
</t>
        </r>
      </text>
    </comment>
    <comment ref="C38" authorId="0" shapeId="0" xr:uid="{E52798AD-A31F-40F8-BE02-48D8AC053406}">
      <text>
        <r>
          <rPr>
            <sz val="9"/>
            <color indexed="81"/>
            <rFont val="Tahoma"/>
            <family val="2"/>
          </rPr>
          <t>34. Select additional vignettes according to group ethnicity, number of children in family, or age, development and temperament of children.</t>
        </r>
      </text>
    </comment>
    <comment ref="A39" authorId="0" shapeId="0" xr:uid="{CE741A43-2C17-4A84-AF1E-132B676EF2BA}">
      <text>
        <r>
          <rPr>
            <sz val="9"/>
            <color indexed="81"/>
            <rFont val="Tahoma"/>
            <family val="2"/>
          </rPr>
          <t xml:space="preserve">Enter:
Y or Yes
N or No
N/A
</t>
        </r>
      </text>
    </comment>
    <comment ref="C39" authorId="0" shapeId="0" xr:uid="{6570E145-D4C0-47EF-8B98-205806AB820A}">
      <text>
        <r>
          <rPr>
            <sz val="9"/>
            <color indexed="81"/>
            <rFont val="Tahoma"/>
            <family val="2"/>
          </rPr>
          <t>35. Begin the ending process with about 15 minutes remaining?</t>
        </r>
      </text>
    </comment>
    <comment ref="C40" authorId="0" shapeId="0" xr:uid="{13331E48-7A84-4B88-843C-36AE93A3E482}">
      <text>
        <r>
          <rPr>
            <sz val="9"/>
            <color indexed="81"/>
            <rFont val="Tahoma"/>
            <family val="2"/>
          </rPr>
          <t xml:space="preserve">36. Summarize this session’s learning? (One way to do this is to review or have parents review each point on refrigerator notes out loud.)
</t>
        </r>
      </text>
    </comment>
    <comment ref="C41" authorId="0" shapeId="0" xr:uid="{CAD7F21C-5BC5-4D04-A717-498D4B869D56}">
      <text>
        <r>
          <rPr>
            <sz val="9"/>
            <color indexed="81"/>
            <rFont val="Tahoma"/>
            <family val="2"/>
          </rPr>
          <t>37. Review or have parents review the home activity sheet, including why that is important, and whether and how they will try to do it?</t>
        </r>
      </text>
    </comment>
    <comment ref="C42" authorId="0" shapeId="0" xr:uid="{957A09CC-AB04-4003-8D1E-9C031823C80E}">
      <text>
        <r>
          <rPr>
            <sz val="9"/>
            <color indexed="81"/>
            <rFont val="Tahoma"/>
            <family val="2"/>
          </rPr>
          <t xml:space="preserve">39. Talk about any adaptations to the home activity for particular families.
</t>
        </r>
      </text>
    </comment>
    <comment ref="C43" authorId="0" shapeId="0" xr:uid="{51518664-8423-46E8-8C63-D350DADBCDE3}">
      <text>
        <r>
          <rPr>
            <sz val="9"/>
            <color indexed="81"/>
            <rFont val="Tahoma"/>
            <family val="2"/>
          </rPr>
          <t xml:space="preserve">40. Show support and acceptance if parents can’t commit to all the home activities. (support realistic plans)
</t>
        </r>
      </text>
    </comment>
    <comment ref="C44" authorId="0" shapeId="0" xr:uid="{2AABC0B6-F351-4375-97D9-07BD49542147}">
      <text>
        <r>
          <rPr>
            <sz val="9"/>
            <color indexed="81"/>
            <rFont val="Tahoma"/>
            <family val="2"/>
          </rPr>
          <t xml:space="preserve">41. Have parents complete the Self-Monitoring Checklist and commit to their personal goals for the week?
</t>
        </r>
      </text>
    </comment>
    <comment ref="C45" authorId="0" shapeId="0" xr:uid="{5D6F77D9-92ED-43B5-9553-FCBEDF8624AA}">
      <text>
        <r>
          <rPr>
            <sz val="9"/>
            <color indexed="81"/>
            <rFont val="Tahoma"/>
            <family val="2"/>
          </rPr>
          <t xml:space="preserve">42. Check-in on buddy calls?
</t>
        </r>
      </text>
    </comment>
    <comment ref="C46" authorId="0" shapeId="0" xr:uid="{B177C197-C86F-43C7-922C-EF8562205AF9}">
      <text>
        <r>
          <rPr>
            <sz val="9"/>
            <color indexed="81"/>
            <rFont val="Tahoma"/>
            <family val="2"/>
          </rPr>
          <t xml:space="preserve">43. Have parents complete the session evaluation form?
</t>
        </r>
      </text>
    </comment>
    <comment ref="C47" authorId="0" shapeId="0" xr:uid="{7E3CB1BB-00AC-422E-AD11-2EE88896CC2C}">
      <text>
        <r>
          <rPr>
            <sz val="9"/>
            <color indexed="81"/>
            <rFont val="Tahoma"/>
            <family val="2"/>
          </rPr>
          <t xml:space="preserve">44. End the session on time?
</t>
        </r>
      </text>
    </comment>
    <comment ref="B49" authorId="0" shapeId="0" xr:uid="{4421F523-9610-46ED-AC9F-6E6958E38EF0}">
      <text>
        <r>
          <rPr>
            <sz val="9"/>
            <color indexed="81"/>
            <rFont val="Tahoma"/>
            <family val="2"/>
          </rPr>
          <t xml:space="preserve">Questions answered either "Yes" or "No"
</t>
        </r>
      </text>
    </comment>
    <comment ref="C51" authorId="0" shapeId="0" xr:uid="{6D430F05-E3E4-44F8-AAA5-B070E7616726}">
      <text>
        <r>
          <rPr>
            <sz val="9"/>
            <color indexed="81"/>
            <rFont val="Tahoma"/>
            <family val="2"/>
          </rPr>
          <t>Orange highlight in this row indicates observation did not meet fidelity.</t>
        </r>
      </text>
    </comment>
    <comment ref="C57" authorId="0" shapeId="0" xr:uid="{630A4D07-DE75-4E69-9A5F-B6CE22CE8B82}">
      <text>
        <r>
          <rPr>
            <sz val="9"/>
            <color indexed="81"/>
            <rFont val="Tahoma"/>
            <family val="2"/>
          </rPr>
          <t xml:space="preserve">if any questions were answered, 1 is entered
</t>
        </r>
      </text>
    </comment>
    <comment ref="C63" authorId="0" shapeId="0" xr:uid="{D517D452-F78E-4DC2-972D-8D4190C0507D}">
      <text>
        <r>
          <rPr>
            <sz val="9"/>
            <color indexed="81"/>
            <rFont val="Tahoma"/>
            <family val="2"/>
          </rPr>
          <t xml:space="preserve">total number of questions answered either yes or no
</t>
        </r>
      </text>
    </comment>
  </commentList>
</comments>
</file>

<file path=xl/sharedStrings.xml><?xml version="1.0" encoding="utf-8"?>
<sst xmlns="http://schemas.openxmlformats.org/spreadsheetml/2006/main" count="725" uniqueCount="455">
  <si>
    <t>Performance Measure</t>
  </si>
  <si>
    <t>Phone</t>
  </si>
  <si>
    <t>Cumulative</t>
  </si>
  <si>
    <t>SET UP</t>
  </si>
  <si>
    <t>1. Set up the chairs in a semicircle that allows everyone to see the TV/monitor?</t>
  </si>
  <si>
    <t>2. Sit at separate places in the circle, rather than both at the front?</t>
  </si>
  <si>
    <t>3. Write the agenda on the board and review verbally?</t>
  </si>
  <si>
    <t>4. Have last week’s home activities reviews placed in parents’ personal folders, complete with your praise and encouragement written on them and even stickers?</t>
  </si>
  <si>
    <t>5. Begin the discussion by asking how home activities went this week? (Ask about home play and coaching times, chapters read, buddy calls)</t>
  </si>
  <si>
    <t>6. Give every parent the chance to talk about their week and experiences with home activities and/or reading?</t>
  </si>
  <si>
    <t>7. Praise whatever efforts parents made in working on their personal goals this week.</t>
  </si>
  <si>
    <t>8. Highlight and write down key principles that their examples illustrate?  (e.g., “That’s great! You remembered that making the task fun was more likely to motivate him. I think that our next principle will be’Fun Principle’—kids are most likely to keep trying if they’re having fun.”)</t>
  </si>
  <si>
    <t>9. Help parents integrate prior learning by asking them to use “principles” from prior sessions to solve new child problems that occur?</t>
  </si>
  <si>
    <t>10. Explore with individuals who didn’t complete the home activities what made it difficult, and learn how they might adapt it to fit their needs and goals?</t>
  </si>
  <si>
    <t>11. If a parent’s description of how they applied the skills makes it clear that he/she misunderstood, did the leaders accept responsibility for the misunderstanding rather than leave the parent feeling responsible for the failure? (e.g., “I’m really glad you shared that, because I see I completely forgot to tell you a really important point last week. You couldn’t possibly have known, but when you do that, it’s important to...” vs. e.g., “You misunderstood the assignment. Remember, when you do that, it’s important to...”)</t>
  </si>
  <si>
    <t>12. Praise and encourage parents for what they did well and recognize their beginning steps at change, rather than correct their process?</t>
  </si>
  <si>
    <t>13. Look for opportunities to do spontaneous role plays when reviewing home activities and experiences?</t>
  </si>
  <si>
    <t>14. Limit the home activities discussion (approximately 30 minutes) to give adequate time for new learning?</t>
  </si>
  <si>
    <t>15. Begin the discussion of new topic with brainstorming benefits to get parents to think about the importance of the topic? (Benefits and barriers exercises are described beginning of each new topic.)</t>
  </si>
  <si>
    <t>16. Paraphrase and highlight the points made by parents—writing key points and principles on the board?</t>
  </si>
  <si>
    <t>17. Focus parents on what they are about to see on the vignettes and what to look for before showing vignette?</t>
  </si>
  <si>
    <t>18. Begin discussion and problem solving by asking questions to parents about what they thought was happening in the vignette? (Some example open-ended questions the leader can ask are included in the manual after each vignette.)</t>
  </si>
  <si>
    <t>19. Acknowledge responses one or more parents have to a vignette?  (For example, if a parent laughs during a vignette, as soon as the tape stops the leader may say, “Sue, you laughed at that one.” Then pause and let the parent share her impressions.)</t>
  </si>
  <si>
    <t>20. Paraphrase and highlight the points made by parents - writing key points and principles on the board?</t>
  </si>
  <si>
    <t>21. Move on to the next vignette after key points have been discussed, rather than let discussion go on at length? (This ensures that the leaders will have sufficient time for role-playing, practices and for showing all vignettes.)</t>
  </si>
  <si>
    <t>22. Allow for discussion following each vignette? (If vignettes are played one after another, parents may not catch the key points illustrated. Additionally, they won’t have an opportunity to process emotional reactions they may have to vignettes. IF the group is clearly behind schedule, it is okay for such discussions to be brief, getting parents to highlight key points in a sentence and then quickly move on.)</t>
  </si>
  <si>
    <t>23. Redirect group to the relevance of the interaction on the video for their own lives (if parents become distracted by some aspect of the vignette, such as clothing or responses that seem phony)?</t>
  </si>
  <si>
    <t>24. Help parents understand how the concepts they are learning are related to their own goals for themselves and their children?</t>
  </si>
  <si>
    <t>25. Ask questions that focus on parents’ feelings, thoughts and behaviors?</t>
  </si>
  <si>
    <t>26. Use video vignettes to trigger role plays and practices?</t>
  </si>
  <si>
    <t>27. Ensure that the skill to be practiced has been covered in the vignettes or discussion prior to asking someone to roleplay it. (This ensures the likelihood of success)</t>
  </si>
  <si>
    <t>28. Do several spontaneous role plays that are derived from parents’ descriptions of what happened at home? (“Show me what that looks like.”)</t>
  </si>
  <si>
    <t>29. Do several planned role plays over the course of the session?</t>
  </si>
  <si>
    <t>30. Do one or more role plays in pairs or small groups that allow multiple people to practice simultaneously?</t>
  </si>
  <si>
    <t>32. Pause longer vignettes several times to mediate what is happening and to ask parents what they would do differently or predict what
will happen next.</t>
  </si>
  <si>
    <t>33. Pause introductory narrations to ask parents if they have questions
and to underscore key point being made. Then introduce vignette and
what to watch for.</t>
  </si>
  <si>
    <t>REVIEW REFRIGERATOR NOTES, HOME ACTIVITIES AND WRAP UP</t>
  </si>
  <si>
    <t>35. Begin the ending process with about 15 minutes remaining?</t>
  </si>
  <si>
    <t>36. Summarize this session’s learning? (One way to do this is to review or have parents review each point on refrigerator notes out loud.)</t>
  </si>
  <si>
    <t>37. Review or have parents review the home activity sheet, including why that is important, and whether and how they will try to do it?</t>
  </si>
  <si>
    <t>39. Talk about any adaptations to the home activity for particular families.</t>
  </si>
  <si>
    <t>40. Show support and acceptance if parents can’t commit to all the home activities. (support realistic plans)</t>
  </si>
  <si>
    <t>41. Have parents complete the Self-Monitoring Checklist and commit to their personal goals for the week.?</t>
  </si>
  <si>
    <t>43. Have parents complete the session evaluation form?</t>
  </si>
  <si>
    <t>44. End the session on time?</t>
  </si>
  <si>
    <t>A) Raise your voice (scold or yell).</t>
  </si>
  <si>
    <t>B) Get your child to correct the problem or make up for his/her mistake.</t>
  </si>
  <si>
    <t>C) Threaten to punish him/her (but not really punish him/her).</t>
  </si>
  <si>
    <t>D) Give him/her a time out.</t>
  </si>
  <si>
    <t>E) Take away privileges (like TV, playing with friends).</t>
  </si>
  <si>
    <t>F) Give your child a spanking.</t>
  </si>
  <si>
    <t>G) Slap or hit your child (but not spanking).</t>
  </si>
  <si>
    <t>H) Discuss the problem with child or ask questions.</t>
  </si>
  <si>
    <t>A) If you ask your child to do something and she/he doesn’t do it, how often do you give up trying to get him/her to do it?</t>
  </si>
  <si>
    <t>B) If you warn your child that you will discipline him/her if s/he doesn’t stop, how often do you actually discipline him/her if s/he keeps on misbehaving?</t>
  </si>
  <si>
    <t>C) How often does your child get away with things that you feel she/her should have been disciplined for?</t>
  </si>
  <si>
    <t>D) If you have decided to punish your child, how often do you change your mind based on your child’s explanations, excuses or arguments?</t>
  </si>
  <si>
    <t>E) How often do you show anger when you discipline your child?</t>
  </si>
  <si>
    <t>F) How often do arguments with your child build up and you do or say things you don’t mean to?</t>
  </si>
  <si>
    <t>G) How often is your child successful in getting around the rules that you have set?</t>
  </si>
  <si>
    <t>H) How often does the kind of punishment you give your child depend on your mood?</t>
  </si>
  <si>
    <t>A) Praise or compliment your child.</t>
  </si>
  <si>
    <t>B) Give your child a hug, kiss, pat, handshake or “high five”.</t>
  </si>
  <si>
    <t>C) Buy something for him/her (such as special food, a small toy) or give him/her money for good behavior.</t>
  </si>
  <si>
    <t>D) Give him/her an extra privilege (such as cake, go to the movies, special activity for good behavior).</t>
  </si>
  <si>
    <t>E) Give points or stars on a chart.</t>
  </si>
  <si>
    <t>6. In an average week, how often do you praise or reward your child for doing a good job at home or school?</t>
  </si>
  <si>
    <t>A) Praise or compliment your child for anything she/he did well?</t>
  </si>
  <si>
    <t>B) Give him/her something extra, like a small gift, privileges, or a special activity with you, for something s/he did well?</t>
  </si>
  <si>
    <t>A) Giving children a reward for good behavior is bribery.</t>
  </si>
  <si>
    <t>B) I shouldn’t have to reward my children to get them to do things they are supposed to do.</t>
  </si>
  <si>
    <t>C) I believe in using rewards to teach my child how to behave.</t>
  </si>
  <si>
    <t>D) It is important to praise children when they do well.</t>
  </si>
  <si>
    <t>E) I would like to praise my child more often than criticize him/her, but it is hard to find behaviors to praise.</t>
  </si>
  <si>
    <t>F) If I give my child praise or rewards to encourage good behavior, she/he will demand rewards for everything.</t>
  </si>
  <si>
    <t>G) If a child is having trouble doing something s/he is supposed to do (such as going to bed, picking up toys), it Is a good idea to set up a reward or an extra privilege for doing it.</t>
  </si>
  <si>
    <t>A) When your child completes his/her chores, how likely are you to praise or reward your child?</t>
  </si>
  <si>
    <t>B) When your child does NOT complete his/her chores, how likely are you to punish your child (such as taking away a privilege or grounding him/her)?</t>
  </si>
  <si>
    <t>C) When your child fights, steals, or lies, how likely are you to punish your child?</t>
  </si>
  <si>
    <t>D) When your child goes to bed or gets up on time, how likely are you to praise or reward your child?</t>
  </si>
  <si>
    <t>Group Leader ID</t>
  </si>
  <si>
    <t>Harsh Discipline</t>
  </si>
  <si>
    <t>Inconsistent Discipline</t>
  </si>
  <si>
    <t>Appropriate Discipline</t>
  </si>
  <si>
    <t>Positive Parenting</t>
  </si>
  <si>
    <t>Clear Expectations</t>
  </si>
  <si>
    <t>count harsh</t>
  </si>
  <si>
    <t>count inconsistent</t>
  </si>
  <si>
    <t>count appropriate</t>
  </si>
  <si>
    <t>count positive</t>
  </si>
  <si>
    <t>count clear expect</t>
  </si>
  <si>
    <t>Observer Name</t>
  </si>
  <si>
    <t>data anywhere</t>
  </si>
  <si>
    <t>count # completed</t>
  </si>
  <si>
    <t>Total complete</t>
  </si>
  <si>
    <t>Total above 75%</t>
  </si>
  <si>
    <t>This workbook contains the following spreadsheets (tabs):</t>
  </si>
  <si>
    <t>Some general characteristics of the spreadsheets (tabs) include:</t>
  </si>
  <si>
    <t>Date Completed</t>
  </si>
  <si>
    <t>Percent</t>
  </si>
  <si>
    <t>P1</t>
  </si>
  <si>
    <t>P2</t>
  </si>
  <si>
    <t>P3</t>
  </si>
  <si>
    <t>P4</t>
  </si>
  <si>
    <t>P5</t>
  </si>
  <si>
    <t>P6</t>
  </si>
  <si>
    <t>P7</t>
  </si>
  <si>
    <t>P8</t>
  </si>
  <si>
    <t>O1</t>
  </si>
  <si>
    <t>O2</t>
  </si>
  <si>
    <t>O3</t>
  </si>
  <si>
    <t>O4</t>
  </si>
  <si>
    <t>O5</t>
  </si>
  <si>
    <t>County</t>
  </si>
  <si>
    <t>Participant Code</t>
  </si>
  <si>
    <t xml:space="preserve">   reverse</t>
  </si>
  <si>
    <t xml:space="preserve">   regular</t>
  </si>
  <si>
    <t>Quarter 1</t>
  </si>
  <si>
    <t>Quarter 2</t>
  </si>
  <si>
    <t>Quarter 3</t>
  </si>
  <si>
    <t>Quarter 4</t>
  </si>
  <si>
    <t>Start Month</t>
  </si>
  <si>
    <t>End Month</t>
  </si>
  <si>
    <t>Q</t>
  </si>
  <si>
    <t>Q1 Range</t>
  </si>
  <si>
    <t xml:space="preserve">month </t>
  </si>
  <si>
    <t>quarter</t>
  </si>
  <si>
    <t>Q1</t>
  </si>
  <si>
    <t>Q2</t>
  </si>
  <si>
    <t>Q3</t>
  </si>
  <si>
    <t>Q4</t>
  </si>
  <si>
    <t>Quarter</t>
  </si>
  <si>
    <t>Total</t>
  </si>
  <si>
    <t>count completed</t>
  </si>
  <si>
    <t>PM #</t>
  </si>
  <si>
    <t>This information should be collected by internal tracking systems.</t>
  </si>
  <si>
    <t>Location</t>
  </si>
  <si>
    <t>Sessions Attended</t>
  </si>
  <si>
    <t>Participant Case Number</t>
  </si>
  <si>
    <t>Open Date</t>
  </si>
  <si>
    <t>Close Date</t>
  </si>
  <si>
    <t>Gender</t>
  </si>
  <si>
    <t>Gender Other</t>
  </si>
  <si>
    <t>Marital Status</t>
  </si>
  <si>
    <t>Relationship to Child</t>
  </si>
  <si>
    <t>Race</t>
  </si>
  <si>
    <t>Race Other</t>
  </si>
  <si>
    <t>Zip Code</t>
  </si>
  <si>
    <t>1A</t>
  </si>
  <si>
    <t>1B</t>
  </si>
  <si>
    <t>1C</t>
  </si>
  <si>
    <t>1D</t>
  </si>
  <si>
    <t>1E</t>
  </si>
  <si>
    <t>1F</t>
  </si>
  <si>
    <t>2A</t>
  </si>
  <si>
    <t>2B</t>
  </si>
  <si>
    <t>2C</t>
  </si>
  <si>
    <t>2D</t>
  </si>
  <si>
    <t>2E</t>
  </si>
  <si>
    <t>2F</t>
  </si>
  <si>
    <t>3A</t>
  </si>
  <si>
    <t>3B</t>
  </si>
  <si>
    <t>3C</t>
  </si>
  <si>
    <t>3D</t>
  </si>
  <si>
    <t>3E</t>
  </si>
  <si>
    <t>3F</t>
  </si>
  <si>
    <t>4A</t>
  </si>
  <si>
    <t>4B</t>
  </si>
  <si>
    <t>4C</t>
  </si>
  <si>
    <t>4D</t>
  </si>
  <si>
    <t>4E</t>
  </si>
  <si>
    <t>4F</t>
  </si>
  <si>
    <t>5A</t>
  </si>
  <si>
    <t>5B</t>
  </si>
  <si>
    <t>5C</t>
  </si>
  <si>
    <t>5D</t>
  </si>
  <si>
    <t>5E</t>
  </si>
  <si>
    <t>7A</t>
  </si>
  <si>
    <t>7B</t>
  </si>
  <si>
    <t>8A</t>
  </si>
  <si>
    <t>8B</t>
  </si>
  <si>
    <t>8C</t>
  </si>
  <si>
    <t>8D</t>
  </si>
  <si>
    <t>8E</t>
  </si>
  <si>
    <t>8F</t>
  </si>
  <si>
    <t>9A</t>
  </si>
  <si>
    <t>9B</t>
  </si>
  <si>
    <t>9C</t>
  </si>
  <si>
    <t>10A</t>
  </si>
  <si>
    <t>10B</t>
  </si>
  <si>
    <t>10C</t>
  </si>
  <si>
    <t>10D</t>
  </si>
  <si>
    <t>P9</t>
  </si>
  <si>
    <t>P10</t>
  </si>
  <si>
    <t>Number of IY Facilitators Pursuing Group Leader Certification</t>
  </si>
  <si>
    <t>P11</t>
  </si>
  <si>
    <t>Enter Data in Yellow Cells</t>
  </si>
  <si>
    <t>Pre-Survey</t>
  </si>
  <si>
    <t>Post-Survey</t>
  </si>
  <si>
    <t>Pre</t>
  </si>
  <si>
    <t>Post</t>
  </si>
  <si>
    <t>1G</t>
  </si>
  <si>
    <t>1H</t>
  </si>
  <si>
    <t>Instructions</t>
  </si>
  <si>
    <t>Developed by Penn State EPIS with funding from the Pennsylvania Commission on Crime and Delinquency (PCCD)</t>
  </si>
  <si>
    <t>Number of Sessions</t>
  </si>
  <si>
    <t>Caregiver Demographics</t>
  </si>
  <si>
    <t>Facilitator 1 Name</t>
  </si>
  <si>
    <t>Facilitator 2 Name</t>
  </si>
  <si>
    <t>Relationship Other</t>
  </si>
  <si>
    <t>When your child misbehaves, how do you…</t>
  </si>
  <si>
    <t>If your child hits another child, how likely would you…</t>
  </si>
  <si>
    <t>When your child refuses to do what you wanted him/her to do, how likely would you…</t>
  </si>
  <si>
    <t>2G</t>
  </si>
  <si>
    <t>2H</t>
  </si>
  <si>
    <t>3G</t>
  </si>
  <si>
    <t>3H</t>
  </si>
  <si>
    <t>4G</t>
  </si>
  <si>
    <t>4H</t>
  </si>
  <si>
    <t>In general how often do the following things happen?</t>
  </si>
  <si>
    <t>How often do you doing the following when you child behaves well or does a good job?</t>
  </si>
  <si>
    <t>Within the LAST 2 DAYS, how many times did you:</t>
  </si>
  <si>
    <t>In an average week, how often to you praise or reward your child for doing a good job at home or school?</t>
  </si>
  <si>
    <t>Please rate how much you agree or disagree with the following statements.</t>
  </si>
  <si>
    <t>8G</t>
  </si>
  <si>
    <t>Please rate how much you agree or disagree with the following statements.  "I have made clear rules or expectations for my child about…</t>
  </si>
  <si>
    <t>Please rate how likely you are to do the following things.</t>
  </si>
  <si>
    <t>Number of IY Facilitators who Received Group Leader Certification</t>
  </si>
  <si>
    <t>Number of Reports, Updates or Presentations to the Collaborative Board or Key stakeholders</t>
  </si>
  <si>
    <t>Quarters</t>
  </si>
  <si>
    <t>count started</t>
  </si>
  <si>
    <t>count ended</t>
  </si>
  <si>
    <t>Group Leader Checklist</t>
  </si>
  <si>
    <t>REVIEW PARENT'S HOME ACTIVITIES</t>
  </si>
  <si>
    <t>Q5</t>
  </si>
  <si>
    <t>Q6</t>
  </si>
  <si>
    <t>Q7</t>
  </si>
  <si>
    <t>Q8</t>
  </si>
  <si>
    <t>Q9</t>
  </si>
  <si>
    <t>Q10</t>
  </si>
  <si>
    <t>Q11</t>
  </si>
  <si>
    <t>Q12</t>
  </si>
  <si>
    <t>Q13</t>
  </si>
  <si>
    <t>Q14</t>
  </si>
  <si>
    <t>BEGINNING THE TOPIC FOR THE DAY</t>
  </si>
  <si>
    <t>Q15</t>
  </si>
  <si>
    <t>Q16</t>
  </si>
  <si>
    <t>SHOWING THE VIGNETTES</t>
  </si>
  <si>
    <t>Q17</t>
  </si>
  <si>
    <t>Q18</t>
  </si>
  <si>
    <t>Q19</t>
  </si>
  <si>
    <t>Q20</t>
  </si>
  <si>
    <t>Q21</t>
  </si>
  <si>
    <t>Q22</t>
  </si>
  <si>
    <t>Q23</t>
  </si>
  <si>
    <t>Q24</t>
  </si>
  <si>
    <t>Q25</t>
  </si>
  <si>
    <t>Q26</t>
  </si>
  <si>
    <t>PRACTICE AND ROLE PLAY</t>
  </si>
  <si>
    <t>Q27</t>
  </si>
  <si>
    <t>Q28</t>
  </si>
  <si>
    <t>Q29</t>
  </si>
  <si>
    <t>Q30</t>
  </si>
  <si>
    <t>Q31</t>
  </si>
  <si>
    <t>Q32</t>
  </si>
  <si>
    <t>Q33</t>
  </si>
  <si>
    <t>Q34</t>
  </si>
  <si>
    <t>Q35</t>
  </si>
  <si>
    <t>Q36</t>
  </si>
  <si>
    <t>Q37</t>
  </si>
  <si>
    <t>Q39</t>
  </si>
  <si>
    <t>Q40</t>
  </si>
  <si>
    <t>Q41</t>
  </si>
  <si>
    <t>Q42</t>
  </si>
  <si>
    <t>Q43</t>
  </si>
  <si>
    <t>Q44</t>
  </si>
  <si>
    <t>hidden formulas</t>
  </si>
  <si>
    <t>Outcome Performance Measures</t>
  </si>
  <si>
    <t>IYS - BASIC PARENTING</t>
  </si>
  <si>
    <t>Process Performance Measures</t>
  </si>
  <si>
    <t>Outcome #</t>
  </si>
  <si>
    <t>Pre-Date Completed</t>
  </si>
  <si>
    <t>Post-Date Completed</t>
  </si>
  <si>
    <t>Youth Demographics</t>
  </si>
  <si>
    <t>Age</t>
  </si>
  <si>
    <t>Grade</t>
  </si>
  <si>
    <t>Lives With</t>
  </si>
  <si>
    <t>Session Tracking</t>
  </si>
  <si>
    <t>Ethnicity- Hispanic</t>
  </si>
  <si>
    <t>Ethnicity - Hispanic</t>
  </si>
  <si>
    <t>Demographic Summary</t>
  </si>
  <si>
    <t>Possible Answers</t>
  </si>
  <si>
    <t>NUMBER</t>
  </si>
  <si>
    <t>Caregiver Questions</t>
  </si>
  <si>
    <t>Youth Questions</t>
  </si>
  <si>
    <t>Male</t>
  </si>
  <si>
    <t>Other</t>
  </si>
  <si>
    <t>Single</t>
  </si>
  <si>
    <t>Married</t>
  </si>
  <si>
    <t>Cohabitating, Living together but not married</t>
  </si>
  <si>
    <t>Divorced</t>
  </si>
  <si>
    <t>Widow(er)</t>
  </si>
  <si>
    <t>Never Married</t>
  </si>
  <si>
    <t>Mother</t>
  </si>
  <si>
    <t>Father</t>
  </si>
  <si>
    <t>Step-Father</t>
  </si>
  <si>
    <t>Step-Mother</t>
  </si>
  <si>
    <t>Aunt</t>
  </si>
  <si>
    <t>Uncle</t>
  </si>
  <si>
    <t>Grandparent</t>
  </si>
  <si>
    <t>American Indian/Alaskan Native</t>
  </si>
  <si>
    <t>Asian</t>
  </si>
  <si>
    <t>White</t>
  </si>
  <si>
    <t xml:space="preserve">Ethnicity- Hispanic </t>
  </si>
  <si>
    <t>Yes</t>
  </si>
  <si>
    <t>No</t>
  </si>
  <si>
    <t>Pre-K</t>
  </si>
  <si>
    <t>Kindergarten</t>
  </si>
  <si>
    <t>Female</t>
  </si>
  <si>
    <t>Lives with most of the time</t>
  </si>
  <si>
    <t>One parent</t>
  </si>
  <si>
    <t>Two parents</t>
  </si>
  <si>
    <t>Total Number of Caregivers Enrolled in the IYS BASIC Parent Training Program that Attended at Least One Session</t>
  </si>
  <si>
    <t>Number of Caregivers that Ended the IY Basic Parent Program</t>
  </si>
  <si>
    <t>Number of Caregivers who Attended at Least 75% of the Sessions Offered</t>
  </si>
  <si>
    <t>B)  not fighting, stealing, lying, etc.</t>
  </si>
  <si>
    <t>A) chores.</t>
  </si>
  <si>
    <t>C)  going to bed and getting up on time.</t>
  </si>
  <si>
    <t>Count of Sessions Attended</t>
  </si>
  <si>
    <t>count started &amp; at least 1 session</t>
  </si>
  <si>
    <t>count ended &amp; at least 1 session</t>
  </si>
  <si>
    <t>75% of sessions</t>
  </si>
  <si>
    <t>count ended &amp; 75% sessions</t>
  </si>
  <si>
    <t>count sum</t>
  </si>
  <si>
    <t>count above 75%</t>
  </si>
  <si>
    <t>PERCENTAGE OF TOTAL COUNT</t>
  </si>
  <si>
    <t>Session Observed</t>
  </si>
  <si>
    <t xml:space="preserve">    reverse code 4b</t>
  </si>
  <si>
    <t xml:space="preserve">Automatically calculates from the data entered in the Session Tracking tab. </t>
  </si>
  <si>
    <t>Youth 1</t>
  </si>
  <si>
    <t>Youth 2</t>
  </si>
  <si>
    <t>Youth 3</t>
  </si>
  <si>
    <t>Agency</t>
  </si>
  <si>
    <t>Contact</t>
  </si>
  <si>
    <t>Email</t>
  </si>
  <si>
    <t>% sessions Attended</t>
  </si>
  <si>
    <t>Number of IYS BASIC Caregivers with Completed and Analyzed Pre and Post Parenting Practices Interviews</t>
  </si>
  <si>
    <t>Number of IYS BASIC Parent Program Sessions Observed by an Observer Trained IYS BASIC Parent Program</t>
  </si>
  <si>
    <t>Number of the IYS BASIC Parent Sessions that Met Minimum Fidelity.</t>
  </si>
  <si>
    <t>Number of Adults with Decreased Harsh Discipline</t>
  </si>
  <si>
    <t>Number of Adults with Decreased Inconsistent Discipline</t>
  </si>
  <si>
    <t>Number of Adults with Increased Appropriate Discipline</t>
  </si>
  <si>
    <t>Number of Adults with Increased Positive Parenting</t>
  </si>
  <si>
    <t>Number of Adults with Increased Clear Expectations</t>
  </si>
  <si>
    <t>Black or African American</t>
  </si>
  <si>
    <t xml:space="preserve">Automatically calculates from the data entered in the Parent Pre-Post tab. </t>
  </si>
  <si>
    <t>Questions Answered</t>
  </si>
  <si>
    <t>Fidelity</t>
  </si>
  <si>
    <t>Automatically calculates from data entered in the Fidelity tab.</t>
  </si>
  <si>
    <t>This sheet will automatically analyze data from the Parent Pre-Post tab</t>
  </si>
  <si>
    <t>count Yes</t>
  </si>
  <si>
    <t>count No</t>
  </si>
  <si>
    <t>count N/A</t>
  </si>
  <si>
    <t>% of Yes</t>
  </si>
  <si>
    <t>Answered "YES"</t>
  </si>
  <si>
    <t>Please explain any factors that may impact data analysis</t>
  </si>
  <si>
    <t>ID</t>
  </si>
  <si>
    <t>wbName</t>
  </si>
  <si>
    <t>Grant</t>
  </si>
  <si>
    <t>GrantStartDate</t>
  </si>
  <si>
    <t>GrantYr</t>
  </si>
  <si>
    <t>Qtr</t>
  </si>
  <si>
    <t>QtrRange</t>
  </si>
  <si>
    <t>QtrStart</t>
  </si>
  <si>
    <t>QtrEnd</t>
  </si>
  <si>
    <t>O1Total</t>
  </si>
  <si>
    <t>O2Total</t>
  </si>
  <si>
    <t>O3Total</t>
  </si>
  <si>
    <t>O4Total</t>
  </si>
  <si>
    <t>O5Total</t>
  </si>
  <si>
    <t>O1Percent</t>
  </si>
  <si>
    <t>O2Percent</t>
  </si>
  <si>
    <t>O3Percent</t>
  </si>
  <si>
    <t>O4Percent</t>
  </si>
  <si>
    <t>O5Percent</t>
  </si>
  <si>
    <t>Program</t>
  </si>
  <si>
    <t>Native Hawaiian or Other Pacific Islander</t>
  </si>
  <si>
    <t>Y</t>
  </si>
  <si>
    <t>Range</t>
  </si>
  <si>
    <t>In an average week, how often do you praise or reward your child for doing a good job at home or school?</t>
  </si>
  <si>
    <t>YrQtr</t>
  </si>
  <si>
    <t>The rows below will automatically analyze and report data entered on the PPI Pre-Post and the Fidelity tabs.</t>
  </si>
  <si>
    <t>Parent Practices Interview</t>
  </si>
  <si>
    <t>Questions?  Please contact the Penn State EPIS for technical assistance at 814-863-2568
or by email at epis@psu.edu</t>
  </si>
  <si>
    <t>1.  Review the Process &amp; Outcome tabs to assure your data looks logical and accurate.</t>
  </si>
  <si>
    <t>2.  Review the Session Tracking and Youth Demographics tabs to make sure no identifying information is included.</t>
  </si>
  <si>
    <t>3.  After all data have been entered save the file.  It's recommended to include your Grant Number, County, and Date in the file name.   You are then ready to upload your report  into Egrants.</t>
  </si>
  <si>
    <t xml:space="preserve">3.  Certain cells only accept specific values. If you enter a value out of the accepted range, you will receive an error message that tells you the range of values that can be entered. </t>
  </si>
  <si>
    <t>qtr start</t>
  </si>
  <si>
    <t>qtr end month</t>
  </si>
  <si>
    <t>qtr end last day</t>
  </si>
  <si>
    <t>Grant Number:</t>
  </si>
  <si>
    <t>Start Date:</t>
  </si>
  <si>
    <t>Year:</t>
  </si>
  <si>
    <t>County:</t>
  </si>
  <si>
    <t xml:space="preserve">Agency: </t>
  </si>
  <si>
    <t xml:space="preserve">Contact: </t>
  </si>
  <si>
    <t xml:space="preserve">Email: </t>
  </si>
  <si>
    <t xml:space="preserve">Phone: </t>
  </si>
  <si>
    <t xml:space="preserve">Grant Number: </t>
  </si>
  <si>
    <t xml:space="preserve">Start Date: </t>
  </si>
  <si>
    <t xml:space="preserve">County: </t>
  </si>
  <si>
    <t xml:space="preserve"> Start Date</t>
  </si>
  <si>
    <r>
      <t xml:space="preserve">3.  </t>
    </r>
    <r>
      <rPr>
        <b/>
        <sz val="11"/>
        <color theme="1"/>
        <rFont val="Cambria"/>
        <family val="1"/>
      </rPr>
      <t>Session Tracking</t>
    </r>
    <r>
      <rPr>
        <sz val="11"/>
        <color theme="1"/>
        <rFont val="Cambria"/>
        <family val="1"/>
      </rPr>
      <t xml:space="preserve">:  Please enter information for each caregiver enrolled in the program, one row for each caregiver. Develop participant case numbers and include them along with the facilitator names, open and close dates, number of sessions in the program, whether or not the sessions were attended, and caregiver demographics.  Entering the number of sessions will gray out the sessions numbers not applicable to the program.  </t>
    </r>
  </si>
  <si>
    <t>4.  Comments are displayed by hovering over the red triangles in cells.  Comments are used to display additional information including lists of allowable answers.</t>
  </si>
  <si>
    <r>
      <t>5.  Pink Cells: Cells</t>
    </r>
    <r>
      <rPr>
        <sz val="11"/>
        <color indexed="8"/>
        <rFont val="Cambria"/>
        <family val="1"/>
      </rPr>
      <t xml:space="preserve"> may occasionally turn pink because we have placed rules to help monitor the quality of the data you enter.  If a cell remains pink  </t>
    </r>
    <r>
      <rPr>
        <sz val="11"/>
        <color rgb="FF000000"/>
        <rFont val="Cambria"/>
        <family val="1"/>
      </rPr>
      <t>after you have entered all of the data and have clicked out of the cell</t>
    </r>
    <r>
      <rPr>
        <sz val="11"/>
        <color indexed="8"/>
        <rFont val="Cambria"/>
        <family val="1"/>
      </rPr>
      <t>, check to see if there is missing data or inconsistent data in the row or column.</t>
    </r>
  </si>
  <si>
    <r>
      <rPr>
        <b/>
        <sz val="24"/>
        <color theme="0"/>
        <rFont val="Cambria"/>
        <family val="1"/>
      </rPr>
      <t>Incredible YearS Basic Parent Program</t>
    </r>
    <r>
      <rPr>
        <b/>
        <sz val="18"/>
        <color theme="0"/>
        <rFont val="Cambria"/>
        <family val="1"/>
      </rPr>
      <t xml:space="preserve">
</t>
    </r>
    <r>
      <rPr>
        <b/>
        <sz val="16"/>
        <color theme="0"/>
        <rFont val="Cambria"/>
        <family val="1"/>
      </rPr>
      <t xml:space="preserve"> Data Collection and Analysis Tool</t>
    </r>
  </si>
  <si>
    <t>This tool is  designed to track program reach, outcomes and model fidelity for the IYS BASIC PARENT PROGRAM .  Supporting documents can be found on the EPIS website (epis.psu.edu)</t>
  </si>
  <si>
    <t>This data can be used to:
    Improve the quality of your program
    Inform key stakeholders and funders on your program’s reach and outcomes
    Secure additional funding to sustain the program</t>
  </si>
  <si>
    <t>To submit your quarterly program report to PCCD, upload this Excel spreadsheet as an attachment in Egrants.  Before uploading your spreadsheet, you will need to  complete the following steps:</t>
  </si>
  <si>
    <t>IYS Basic Parent Program</t>
  </si>
  <si>
    <t>Number of New Facilitators who Delivered the IYS BASIC Parent Program</t>
  </si>
  <si>
    <t>Number of New Facilitators who Delivered the IYS BASIC Parent Program and who had Received Basic Parent Training by the IY Developer</t>
  </si>
  <si>
    <t>34. Select additional vignettes according to group ethnicity, number of children in family, or age, development and temperament of children.</t>
  </si>
  <si>
    <t>31. Use all of the following skills when directing role plays? Select parents and give them appropriate roles; Skillfully get parents engaged in role plays; Provide each person with a description of his/her role and script (age of child, level of misbehavior); Provide enough “scaffolding” so that parents are successful in their role as “parent”(e.g., get other parents to generate ideas for how to handle the situation before practice begins); Invite other workshop members to be “coaches,” to call out ideas if the actor is stuck); Freeze role play periodically to redirect, give clarification, or reinforce participants; Take responsibility for having given poor instructions if roleplay is not successful and allow actor to rewind and replay?; Debrief with each participant afterwards (How did that feel?); Solicit feedback from group about strengths of parent in role and feelings of parent in role as child; Re-run role play, changing roles or involving different parents (not always needed, but helpful to do for a parent who needs modeling by someone else first)</t>
  </si>
  <si>
    <t>42. Check-in on buddy calls?</t>
  </si>
  <si>
    <r>
      <t xml:space="preserve">6.  </t>
    </r>
    <r>
      <rPr>
        <b/>
        <sz val="11"/>
        <color theme="1"/>
        <rFont val="Cambria"/>
        <family val="1"/>
      </rPr>
      <t>Fidelity Tab</t>
    </r>
    <r>
      <rPr>
        <sz val="11"/>
        <color theme="1"/>
        <rFont val="Cambria"/>
        <family val="1"/>
      </rPr>
      <t>:  Please enter data from completed Group Leader Checklists.  Each column represents data from one Group Leader Checklist.  EPIS recommends 20% of the IYS Basic Parent sessions be observed by a trained facilitator.  These observations should include a Group Leader Checklist completed by the session visitor.   Hovering over the comments (red triangles) in the first column (column A) will display the allowable answers in a pop-up box for the section.  The full  question can be displayed by either clicking on the corresponding cell in column B (question will display in the formula bar near the top of the page), or hovering over the red triangles in the third column (column C).</t>
    </r>
  </si>
  <si>
    <t xml:space="preserve">Year: </t>
  </si>
  <si>
    <t>Cohabitating</t>
  </si>
  <si>
    <t>Native Hawaiian or other Pacific Islander</t>
  </si>
  <si>
    <r>
      <t xml:space="preserve">2.  </t>
    </r>
    <r>
      <rPr>
        <b/>
        <sz val="11"/>
        <rFont val="Cambria"/>
        <family val="1"/>
      </rPr>
      <t>Outcome PMs</t>
    </r>
    <r>
      <rPr>
        <sz val="11"/>
        <rFont val="Cambria"/>
        <family val="1"/>
      </rPr>
      <t xml:space="preserve"> (Outcomes Performance Measures Tab):  The Outcomes PMs tab summarizes any positive changes from pre to post for the IYS Basic Parent survey data you enter.  The PMs in this tab are formulated to automatically calculate outcomes data from the IYS Pre- and Post-Surveys (Parenting Practices Interview - PPI) entered.  No data entry is required on this tab.</t>
    </r>
  </si>
  <si>
    <t>One Parent</t>
  </si>
  <si>
    <t>Two Parents</t>
  </si>
  <si>
    <t>Foster parent</t>
  </si>
  <si>
    <t>Guardian, Foster parent, Relative</t>
  </si>
  <si>
    <t>Youth 4</t>
  </si>
  <si>
    <r>
      <t xml:space="preserve">4.  </t>
    </r>
    <r>
      <rPr>
        <b/>
        <sz val="11"/>
        <color theme="1"/>
        <rFont val="Cambria"/>
        <family val="1"/>
      </rPr>
      <t>Youth Demographics</t>
    </r>
    <r>
      <rPr>
        <sz val="11"/>
        <color theme="1"/>
        <rFont val="Cambria"/>
        <family val="1"/>
      </rPr>
      <t xml:space="preserve">:  Please enter data from the Youth Demographics form.  Each row contains participants codes for a family unit and the data for the all youth in the family unit.  A maximum of 4 youths per family unit.  </t>
    </r>
  </si>
  <si>
    <r>
      <t xml:space="preserve">1.  </t>
    </r>
    <r>
      <rPr>
        <sz val="11"/>
        <color indexed="8"/>
        <rFont val="Cambria"/>
        <family val="1"/>
      </rPr>
      <t>The spreadsheets are locked, so you will only be able to enter information into the appropriate cells.  Data can be entered into the cells highlighted in yellow.</t>
    </r>
  </si>
  <si>
    <r>
      <t xml:space="preserve">7.  </t>
    </r>
    <r>
      <rPr>
        <b/>
        <sz val="11"/>
        <color theme="1"/>
        <rFont val="Cambria"/>
        <family val="1"/>
      </rPr>
      <t>Demographics Summary</t>
    </r>
    <r>
      <rPr>
        <sz val="11"/>
        <color theme="1"/>
        <rFont val="Cambria"/>
        <family val="1"/>
      </rPr>
      <t>:   Calculates counts and percentages for caregiver and youth demographics such as  gender and races/ethnicities.</t>
    </r>
  </si>
  <si>
    <t>count yes and no</t>
  </si>
  <si>
    <t>Insert Agency Name</t>
  </si>
  <si>
    <t>Insert Contact Name</t>
  </si>
  <si>
    <t>Insert Email</t>
  </si>
  <si>
    <t>Insert Phone Number</t>
  </si>
  <si>
    <t>Insert County</t>
  </si>
  <si>
    <r>
      <t xml:space="preserve">1.  </t>
    </r>
    <r>
      <rPr>
        <b/>
        <sz val="11"/>
        <rFont val="Cambria"/>
        <family val="1"/>
      </rPr>
      <t>Process PMs</t>
    </r>
    <r>
      <rPr>
        <sz val="11"/>
        <rFont val="Cambria"/>
        <family val="1"/>
      </rPr>
      <t xml:space="preserve"> (Process Performance Measures Tab):  The Process PMs tab summarizes program reach and program fidelity.  The yellow cells at the top of this tab are for information related to your agency's program.  Be sure to enter a start date and the project year.  The combination of start date and year determine the quarter ranges in row 8.  The other yellow cells are used for tracking information about implementation logistics, such as number of facilitators trained, or number of reports to a collaborative board.   The grey cells in this tab are formulated to automatically calculate the number of caregivers attending, completing the program, number of caregivers surveyed, and any fidelity observation data.  </t>
    </r>
    <r>
      <rPr>
        <b/>
        <sz val="11"/>
        <rFont val="Cambria"/>
        <family val="1"/>
      </rPr>
      <t>Please enter a zero if you do not have data to report for a performance measure in the reporting quarter.  Do not enter any data in future quarters.</t>
    </r>
    <r>
      <rPr>
        <sz val="11"/>
        <rFont val="Cambria"/>
        <family val="1"/>
      </rPr>
      <t xml:space="preserve">  The yellow cells at the bottom can be used to list any factors that may have impacted the data for the reporting quarter.</t>
    </r>
  </si>
  <si>
    <t>Version 3.1   07-27-2022</t>
  </si>
  <si>
    <t>Pre and Post Surveys Completed</t>
  </si>
  <si>
    <t>Pre-survey: Answered</t>
  </si>
  <si>
    <t>Post-survey: Answered</t>
  </si>
  <si>
    <t>PRE-TEST Averages</t>
  </si>
  <si>
    <t>POST-TEST Averages</t>
  </si>
  <si>
    <t xml:space="preserve">CHANGE </t>
  </si>
  <si>
    <r>
      <t xml:space="preserve">5.  </t>
    </r>
    <r>
      <rPr>
        <b/>
        <sz val="11"/>
        <color theme="1"/>
        <rFont val="Cambria"/>
        <family val="1"/>
      </rPr>
      <t>PPI Pre-Post</t>
    </r>
    <r>
      <rPr>
        <sz val="11"/>
        <color theme="1"/>
        <rFont val="Cambria"/>
        <family val="1"/>
      </rPr>
      <t>:  Please enter data from the Parent Practices Interview (Pre and Post). Each column represents pre and post data from one caregiver.  Hovering over the comments (red triangles) in the first column (column A) will display the allowable answers in a pop-up box.  The full  question can be displayed by either clicking on the corresponding cell in column B (question will display in the formula bar near the top of the page), or hovering over the red triangles in the third column (column C).  Below the post-survey is a summary by participant including the survey completion, pre and post averages for each Outcome Performance Measure and the change in the Outcome measure between pre and post.</t>
    </r>
  </si>
  <si>
    <r>
      <t xml:space="preserve">2.  </t>
    </r>
    <r>
      <rPr>
        <b/>
        <sz val="11"/>
        <color indexed="8"/>
        <rFont val="Cambria"/>
        <family val="1"/>
      </rPr>
      <t xml:space="preserve">Do not use the Delete, Fill or Cut functions. </t>
    </r>
    <r>
      <rPr>
        <sz val="11"/>
        <color indexed="8"/>
        <rFont val="Cambria"/>
        <family val="1"/>
      </rPr>
      <t xml:space="preserve"> You may accidentally delete important formatting.  To remove the contents of a cell </t>
    </r>
    <r>
      <rPr>
        <b/>
        <sz val="11"/>
        <color indexed="8"/>
        <rFont val="Cambria"/>
        <family val="1"/>
      </rPr>
      <t>use Clear Contents only</t>
    </r>
    <r>
      <rPr>
        <sz val="11"/>
        <color indexed="8"/>
        <rFont val="Cambria"/>
        <family val="1"/>
      </rPr>
      <t xml:space="preserve">.  Do not drag cells to copy data, instead use the copy function.  If you copy the contents of a cell, you must paste only using </t>
    </r>
    <r>
      <rPr>
        <b/>
        <sz val="11"/>
        <color rgb="FF000000"/>
        <rFont val="Cambria"/>
        <family val="1"/>
      </rPr>
      <t>Paste Values</t>
    </r>
    <r>
      <rPr>
        <sz val="11"/>
        <color indexed="8"/>
        <rFont val="Cambria"/>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</si>
</sst>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dd\-mmm\-yy;@"/>
    <numFmt numFmtId="165" formatCode="[$-409]mmm\ yyyy;@"/>
    <numFmt numFmtId="166" formatCode="0;\-0;;@"/>
    <numFmt numFmtId="167" formatCode="0.0%"/>
    <numFmt numFmtId="168" formatCode="0.0"/>
  </numFmts>
  <fonts count="59" x14ac:knownFonts="1">
    <font>
      <sz val="11"/>
      <color theme="1"/>
      <name val="Calibri"/>
      <family val="2"/>
      <scheme val="minor"/>
    </font>
    <font>
      <sz val="12"/>
      <name val="Arial"/>
      <family val="2"/>
    </font>
    <font>
      <b/>
      <sz val="12"/>
      <name val="Arial"/>
      <family val="2"/>
    </font>
    <font>
      <sz val="11"/>
      <color indexed="8"/>
      <name val="Cambria"/>
      <family val="1"/>
    </font>
    <font>
      <b/>
      <sz val="11"/>
      <color indexed="8"/>
      <name val="Cambria"/>
      <family val="1"/>
    </font>
    <font>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font>
    <font>
      <b/>
      <sz val="11"/>
      <color theme="1"/>
      <name val="Calibri"/>
      <family val="2"/>
      <scheme val="minor"/>
    </font>
    <font>
      <b/>
      <sz val="12"/>
      <color theme="0"/>
      <name val="Arial"/>
      <family val="2"/>
    </font>
    <font>
      <sz val="12"/>
      <color theme="1"/>
      <name val="Arial"/>
      <family val="2"/>
    </font>
    <font>
      <b/>
      <sz val="12"/>
      <color theme="1"/>
      <name val="Arial"/>
      <family val="2"/>
    </font>
    <font>
      <b/>
      <sz val="11"/>
      <name val="Calibri"/>
      <family val="2"/>
      <scheme val="minor"/>
    </font>
    <font>
      <sz val="11"/>
      <name val="Calibri"/>
      <family val="2"/>
      <scheme val="minor"/>
    </font>
    <font>
      <b/>
      <sz val="11"/>
      <color theme="1"/>
      <name val="Cambria"/>
      <family val="1"/>
    </font>
    <font>
      <sz val="11"/>
      <color theme="1"/>
      <name val="Cambria"/>
      <family val="1"/>
    </font>
    <font>
      <sz val="12"/>
      <color theme="0"/>
      <name val="Arial"/>
      <family val="2"/>
    </font>
    <font>
      <sz val="9"/>
      <color theme="1"/>
      <name val="Calibri"/>
      <family val="2"/>
      <scheme val="minor"/>
    </font>
    <font>
      <sz val="8"/>
      <color theme="1"/>
      <name val="Calibri"/>
      <family val="2"/>
      <scheme val="minor"/>
    </font>
    <font>
      <b/>
      <sz val="11"/>
      <color theme="1"/>
      <name val="Cambria"/>
      <family val="1"/>
      <scheme val="major"/>
    </font>
    <font>
      <b/>
      <i/>
      <sz val="15"/>
      <color theme="0"/>
      <name val="Calibri"/>
      <family val="2"/>
      <scheme val="minor"/>
    </font>
    <font>
      <sz val="16"/>
      <color theme="0"/>
      <name val="Calibri"/>
      <family val="2"/>
      <scheme val="minor"/>
    </font>
    <font>
      <b/>
      <sz val="16"/>
      <color theme="0"/>
      <name val="Calibri"/>
      <family val="2"/>
      <scheme val="minor"/>
    </font>
    <font>
      <b/>
      <sz val="24"/>
      <color theme="0"/>
      <name val="Calibri"/>
      <family val="2"/>
      <scheme val="minor"/>
    </font>
    <font>
      <b/>
      <sz val="9"/>
      <color theme="1"/>
      <name val="Arial"/>
      <family val="2"/>
    </font>
    <font>
      <b/>
      <sz val="11"/>
      <color rgb="FF002060"/>
      <name val="Calibri"/>
      <family val="2"/>
      <scheme val="minor"/>
    </font>
    <font>
      <b/>
      <sz val="18"/>
      <color theme="0"/>
      <name val="Cambria"/>
      <family val="1"/>
    </font>
    <font>
      <b/>
      <sz val="24"/>
      <color theme="0"/>
      <name val="Cambria"/>
      <family val="1"/>
    </font>
    <font>
      <b/>
      <sz val="16"/>
      <color theme="0"/>
      <name val="Cambria"/>
      <family val="1"/>
    </font>
    <font>
      <sz val="12"/>
      <color theme="0"/>
      <name val="Cambria"/>
      <family val="1"/>
    </font>
    <font>
      <sz val="12"/>
      <color theme="1"/>
      <name val="Calibri"/>
      <family val="2"/>
      <scheme val="minor"/>
    </font>
    <font>
      <b/>
      <sz val="14"/>
      <color theme="0"/>
      <name val="Cambria"/>
      <family val="1"/>
    </font>
    <font>
      <b/>
      <u/>
      <sz val="9"/>
      <color theme="0"/>
      <name val="Arial"/>
      <family val="2"/>
    </font>
    <font>
      <sz val="10"/>
      <color theme="1"/>
      <name val="Calibri"/>
      <family val="2"/>
      <scheme val="minor"/>
    </font>
    <font>
      <sz val="10"/>
      <name val="Calibri"/>
      <family val="2"/>
      <scheme val="minor"/>
    </font>
    <font>
      <b/>
      <sz val="12"/>
      <color theme="0"/>
      <name val="Calibri"/>
      <family val="2"/>
      <scheme val="minor"/>
    </font>
    <font>
      <b/>
      <sz val="9"/>
      <color theme="1"/>
      <name val="Calibri"/>
      <family val="2"/>
      <scheme val="minor"/>
    </font>
    <font>
      <b/>
      <i/>
      <sz val="14"/>
      <color theme="0"/>
      <name val="Calibri"/>
      <family val="2"/>
      <scheme val="minor"/>
    </font>
    <font>
      <i/>
      <sz val="10"/>
      <color theme="0"/>
      <name val="Arial"/>
      <family val="2"/>
    </font>
    <font>
      <b/>
      <i/>
      <sz val="11"/>
      <color theme="0"/>
      <name val="Calibri"/>
      <family val="2"/>
      <scheme val="minor"/>
    </font>
    <font>
      <i/>
      <sz val="11"/>
      <color theme="0"/>
      <name val="Calibri"/>
      <family val="2"/>
      <scheme val="minor"/>
    </font>
    <font>
      <sz val="10"/>
      <color theme="0"/>
      <name val="Arial"/>
      <family val="2"/>
    </font>
    <font>
      <b/>
      <i/>
      <sz val="12"/>
      <color theme="0"/>
      <name val="Calibri"/>
      <family val="2"/>
      <scheme val="minor"/>
    </font>
    <font>
      <b/>
      <sz val="11"/>
      <color theme="0"/>
      <name val="Cambria"/>
      <family val="1"/>
    </font>
    <font>
      <b/>
      <sz val="12"/>
      <color theme="0"/>
      <name val="Cambria"/>
      <family val="1"/>
    </font>
    <font>
      <sz val="12"/>
      <color theme="1"/>
      <name val="Cambria"/>
      <family val="1"/>
    </font>
    <font>
      <sz val="12"/>
      <color theme="1"/>
      <name val="Cambria"/>
      <family val="1"/>
      <scheme val="major"/>
    </font>
    <font>
      <sz val="11"/>
      <color theme="0"/>
      <name val="Arial"/>
      <family val="2"/>
    </font>
    <font>
      <sz val="11"/>
      <color rgb="FF000000"/>
      <name val="Calibri"/>
      <family val="2"/>
    </font>
    <font>
      <b/>
      <sz val="9"/>
      <name val="Arial"/>
      <family val="2"/>
    </font>
    <font>
      <sz val="9"/>
      <name val="Arial"/>
      <family val="2"/>
    </font>
    <font>
      <sz val="11"/>
      <color rgb="FF000000"/>
      <name val="Cambria"/>
      <family val="1"/>
    </font>
    <font>
      <sz val="11"/>
      <color rgb="FF080808"/>
      <name val="Calibri"/>
      <family val="2"/>
      <scheme val="minor"/>
    </font>
    <font>
      <b/>
      <sz val="11"/>
      <color rgb="FF000000"/>
      <name val="Cambria"/>
      <family val="1"/>
    </font>
    <font>
      <sz val="11"/>
      <name val="Cambria"/>
      <family val="1"/>
    </font>
    <font>
      <b/>
      <sz val="11"/>
      <name val="Cambria"/>
      <family val="1"/>
    </font>
    <font>
      <b/>
      <sz val="9"/>
      <color indexed="81"/>
      <name val="Tahoma"/>
      <family val="2"/>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00206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rgb="FFC0C0C0"/>
        <bgColor rgb="FFC0C0C0"/>
      </patternFill>
    </fill>
    <fill>
      <patternFill patternType="solid">
        <fgColor theme="0" tint="-0.249977111117893"/>
        <bgColor indexed="64"/>
      </patternFill>
    </fill>
    <fill>
      <patternFill patternType="solid">
        <fgColor rgb="FFFFFFDD"/>
        <bgColor indexed="64"/>
      </patternFill>
    </fill>
    <fill>
      <patternFill patternType="solid">
        <fgColor rgb="FFF8F7F2"/>
        <bgColor indexed="64"/>
      </patternFill>
    </fill>
  </fills>
  <borders count="127">
    <border>
      <left/>
      <right/>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right style="thin">
        <color theme="0" tint="-0.14996795556505021"/>
      </right>
      <top style="thin">
        <color theme="0" tint="-0.14996795556505021"/>
      </top>
      <bottom style="thin">
        <color theme="0" tint="-0.14996795556505021"/>
      </bottom>
      <diagonal/>
    </border>
    <border>
      <left/>
      <right/>
      <top/>
      <bottom style="medium">
        <color theme="0"/>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right style="medium">
        <color theme="0"/>
      </right>
      <top style="medium">
        <color theme="0"/>
      </top>
      <bottom style="medium">
        <color theme="0"/>
      </bottom>
      <diagonal/>
    </border>
    <border>
      <left/>
      <right style="medium">
        <color theme="0"/>
      </right>
      <top/>
      <bottom/>
      <diagonal/>
    </border>
    <border>
      <left style="thin">
        <color indexed="64"/>
      </left>
      <right/>
      <top/>
      <bottom/>
      <diagonal/>
    </border>
    <border>
      <left style="medium">
        <color theme="0"/>
      </left>
      <right/>
      <top/>
      <bottom style="medium">
        <color theme="0"/>
      </bottom>
      <diagonal/>
    </border>
    <border>
      <left style="medium">
        <color theme="0"/>
      </left>
      <right style="medium">
        <color theme="0"/>
      </right>
      <top/>
      <bottom/>
      <diagonal/>
    </border>
    <border>
      <left/>
      <right/>
      <top/>
      <bottom style="medium">
        <color theme="3"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theme="0" tint="-0.249977111117893"/>
      </right>
      <top style="medium">
        <color theme="0"/>
      </top>
      <bottom style="thin">
        <color theme="0" tint="-0.249977111117893"/>
      </bottom>
      <diagonal/>
    </border>
    <border>
      <left style="thin">
        <color theme="0" tint="-0.249977111117893"/>
      </left>
      <right style="thin">
        <color theme="0" tint="-0.249977111117893"/>
      </right>
      <top style="medium">
        <color theme="0"/>
      </top>
      <bottom style="thin">
        <color theme="0" tint="-0.249977111117893"/>
      </bottom>
      <diagonal/>
    </border>
    <border>
      <left style="medium">
        <color theme="0"/>
      </left>
      <right style="thin">
        <color theme="0" tint="-0.249977111117893"/>
      </right>
      <top style="medium">
        <color theme="0"/>
      </top>
      <bottom style="thin">
        <color theme="0" tint="-0.249977111117893"/>
      </bottom>
      <diagonal/>
    </border>
    <border>
      <left/>
      <right style="medium">
        <color theme="0"/>
      </right>
      <top style="thin">
        <color theme="0" tint="-0.249977111117893"/>
      </top>
      <bottom style="medium">
        <color theme="0"/>
      </bottom>
      <diagonal/>
    </border>
    <border>
      <left/>
      <right style="medium">
        <color theme="0"/>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left>
      <right style="thin">
        <color theme="0" tint="-0.249977111117893"/>
      </right>
      <top style="thin">
        <color theme="0" tint="-0.249977111117893"/>
      </top>
      <bottom style="medium">
        <color theme="0"/>
      </bottom>
      <diagonal/>
    </border>
    <border>
      <left style="thin">
        <color theme="0" tint="-0.249977111117893"/>
      </left>
      <right/>
      <top style="thin">
        <color theme="0" tint="-0.249977111117893"/>
      </top>
      <bottom style="medium">
        <color theme="0"/>
      </bottom>
      <diagonal/>
    </border>
    <border>
      <left style="thin">
        <color theme="0" tint="-0.249977111117893"/>
      </left>
      <right style="thin">
        <color theme="0" tint="-0.249977111117893"/>
      </right>
      <top style="medium">
        <color theme="0"/>
      </top>
      <bottom/>
      <diagonal/>
    </border>
    <border>
      <left style="thin">
        <color theme="0" tint="-0.249977111117893"/>
      </left>
      <right style="thin">
        <color theme="0" tint="-0.249977111117893"/>
      </right>
      <top style="thin">
        <color theme="0" tint="-0.249977111117893"/>
      </top>
      <bottom style="medium">
        <color theme="0"/>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right style="medium">
        <color theme="0"/>
      </right>
      <top style="medium">
        <color theme="0"/>
      </top>
      <bottom style="medium">
        <color theme="3" tint="0.39997558519241921"/>
      </bottom>
      <diagonal/>
    </border>
    <border>
      <left style="medium">
        <color theme="0"/>
      </left>
      <right style="medium">
        <color theme="0"/>
      </right>
      <top style="medium">
        <color theme="0"/>
      </top>
      <bottom style="medium">
        <color theme="3" tint="0.39997558519241921"/>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bottom style="thin">
        <color theme="0"/>
      </bottom>
      <diagonal/>
    </border>
    <border>
      <left style="thin">
        <color theme="0"/>
      </left>
      <right style="thin">
        <color theme="0"/>
      </right>
      <top/>
      <bottom style="thin">
        <color indexed="64"/>
      </bottom>
      <diagonal/>
    </border>
    <border>
      <left/>
      <right style="thin">
        <color indexed="64"/>
      </right>
      <top style="thin">
        <color indexed="64"/>
      </top>
      <bottom style="thin">
        <color indexed="64"/>
      </bottom>
      <diagonal/>
    </border>
    <border>
      <left/>
      <right style="thin">
        <color theme="0"/>
      </right>
      <top/>
      <bottom style="thin">
        <color indexed="64"/>
      </bottom>
      <diagonal/>
    </border>
    <border>
      <left style="thin">
        <color theme="0"/>
      </left>
      <right/>
      <top style="thin">
        <color theme="0"/>
      </top>
      <bottom/>
      <diagonal/>
    </border>
    <border>
      <left/>
      <right style="thin">
        <color theme="0"/>
      </right>
      <top/>
      <bottom style="thin">
        <color theme="0"/>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diagonal/>
    </border>
    <border>
      <left style="thin">
        <color indexed="64"/>
      </left>
      <right style="hair">
        <color theme="0" tint="-0.24994659260841701"/>
      </right>
      <top/>
      <bottom style="hair">
        <color theme="0" tint="-0.24994659260841701"/>
      </bottom>
      <diagonal/>
    </border>
    <border>
      <left style="thin">
        <color indexed="64"/>
      </left>
      <right style="hair">
        <color theme="0" tint="-0.24994659260841701"/>
      </right>
      <top style="hair">
        <color theme="0" tint="-0.24994659260841701"/>
      </top>
      <bottom style="hair">
        <color theme="0" tint="-0.24994659260841701"/>
      </bottom>
      <diagonal/>
    </border>
    <border>
      <left style="thin">
        <color indexed="64"/>
      </left>
      <right style="hair">
        <color theme="0" tint="-0.24994659260841701"/>
      </right>
      <top style="hair">
        <color theme="0" tint="-0.24994659260841701"/>
      </top>
      <bottom/>
      <diagonal/>
    </border>
    <border>
      <left/>
      <right style="thin">
        <color indexed="64"/>
      </right>
      <top/>
      <bottom style="thin">
        <color indexed="64"/>
      </bottom>
      <diagonal/>
    </border>
    <border>
      <left/>
      <right style="thin">
        <color theme="0"/>
      </right>
      <top style="thin">
        <color theme="0"/>
      </top>
      <bottom/>
      <diagonal/>
    </border>
    <border>
      <left/>
      <right/>
      <top style="thin">
        <color indexed="64"/>
      </top>
      <bottom style="thin">
        <color indexed="64"/>
      </bottom>
      <diagonal/>
    </border>
    <border>
      <left/>
      <right/>
      <top style="thin">
        <color theme="0"/>
      </top>
      <bottom style="thin">
        <color theme="0" tint="-0.24994659260841701"/>
      </bottom>
      <diagonal/>
    </border>
    <border>
      <left style="hair">
        <color theme="0" tint="-0.14996795556505021"/>
      </left>
      <right style="hair">
        <color theme="0" tint="-0.14996795556505021"/>
      </right>
      <top/>
      <bottom style="hair">
        <color theme="0" tint="-0.14996795556505021"/>
      </bottom>
      <diagonal/>
    </border>
    <border>
      <left style="medium">
        <color theme="0"/>
      </left>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right/>
      <top/>
      <bottom style="thin">
        <color theme="3" tint="0.39997558519241921"/>
      </bottom>
      <diagonal/>
    </border>
    <border>
      <left style="thin">
        <color indexed="64"/>
      </left>
      <right/>
      <top style="thin">
        <color theme="3" tint="0.39997558519241921"/>
      </top>
      <bottom style="thin">
        <color theme="0" tint="-0.249977111117893"/>
      </bottom>
      <diagonal/>
    </border>
    <border>
      <left/>
      <right/>
      <top style="thin">
        <color theme="3" tint="0.39997558519241921"/>
      </top>
      <bottom style="thin">
        <color theme="0" tint="-0.249977111117893"/>
      </bottom>
      <diagonal/>
    </border>
    <border>
      <left/>
      <right style="thin">
        <color indexed="64"/>
      </right>
      <top style="thin">
        <color theme="3" tint="0.39997558519241921"/>
      </top>
      <bottom style="thin">
        <color theme="0" tint="-0.249977111117893"/>
      </bottom>
      <diagonal/>
    </border>
    <border>
      <left style="medium">
        <color theme="0"/>
      </left>
      <right style="medium">
        <color theme="0"/>
      </right>
      <top style="thin">
        <color theme="3" tint="0.39997558519241921"/>
      </top>
      <bottom style="thin">
        <color theme="0" tint="-0.249977111117893"/>
      </bottom>
      <diagonal/>
    </border>
    <border>
      <left style="hair">
        <color theme="0" tint="-0.14996795556505021"/>
      </left>
      <right style="hair">
        <color theme="0" tint="-0.24994659260841701"/>
      </right>
      <top style="hair">
        <color theme="0" tint="-0.24994659260841701"/>
      </top>
      <bottom style="hair">
        <color theme="0" tint="-0.24994659260841701"/>
      </bottom>
      <diagonal/>
    </border>
    <border>
      <left style="thin">
        <color indexed="64"/>
      </left>
      <right/>
      <top/>
      <bottom style="thin">
        <color indexed="64"/>
      </bottom>
      <diagonal/>
    </border>
    <border>
      <left/>
      <right/>
      <top style="thin">
        <color theme="0"/>
      </top>
      <bottom/>
      <diagonal/>
    </border>
    <border>
      <left style="thin">
        <color theme="0"/>
      </left>
      <right/>
      <top/>
      <bottom style="thin">
        <color indexed="64"/>
      </bottom>
      <diagonal/>
    </border>
    <border>
      <left style="hair">
        <color theme="0" tint="-0.14996795556505021"/>
      </left>
      <right style="hair">
        <color theme="0" tint="-0.24994659260841701"/>
      </right>
      <top style="hair">
        <color theme="0" tint="-0.24994659260841701"/>
      </top>
      <bottom/>
      <diagonal/>
    </border>
    <border>
      <left/>
      <right/>
      <top style="medium">
        <color theme="3" tint="0.39997558519241921"/>
      </top>
      <bottom/>
      <diagonal/>
    </border>
    <border>
      <left/>
      <right/>
      <top style="thin">
        <color theme="0" tint="-0.249977111117893"/>
      </top>
      <bottom style="medium">
        <color theme="0"/>
      </bottom>
      <diagonal/>
    </border>
    <border>
      <left style="medium">
        <color theme="0"/>
      </left>
      <right style="thin">
        <color indexed="64"/>
      </right>
      <top style="thin">
        <color theme="0"/>
      </top>
      <bottom style="thin">
        <color theme="0"/>
      </bottom>
      <diagonal/>
    </border>
    <border>
      <left style="medium">
        <color theme="0"/>
      </left>
      <right style="thin">
        <color theme="0"/>
      </right>
      <top/>
      <bottom/>
      <diagonal/>
    </border>
    <border>
      <left style="thin">
        <color theme="0"/>
      </left>
      <right/>
      <top/>
      <bottom style="thin">
        <color theme="0"/>
      </bottom>
      <diagonal/>
    </border>
    <border>
      <left/>
      <right style="thin">
        <color theme="0"/>
      </right>
      <top style="thin">
        <color theme="0"/>
      </top>
      <bottom style="thin">
        <color theme="0"/>
      </bottom>
      <diagonal/>
    </border>
    <border>
      <left style="medium">
        <color theme="0"/>
      </left>
      <right/>
      <top style="thin">
        <color theme="0" tint="-0.249977111117893"/>
      </top>
      <bottom style="thin">
        <color theme="0" tint="-0.249977111117893"/>
      </bottom>
      <diagonal/>
    </border>
    <border>
      <left/>
      <right/>
      <top style="medium">
        <color theme="0"/>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top/>
      <bottom style="thin">
        <color theme="0" tint="-0.499984740745262"/>
      </bottom>
      <diagonal/>
    </border>
    <border>
      <left style="thin">
        <color indexed="64"/>
      </left>
      <right style="hair">
        <color theme="0" tint="-0.24994659260841701"/>
      </right>
      <top style="hair">
        <color theme="0" tint="-0.24994659260841701"/>
      </top>
      <bottom style="thin">
        <color theme="0" tint="-0.499984740745262"/>
      </bottom>
      <diagonal/>
    </border>
    <border>
      <left style="hair">
        <color theme="0" tint="-0.24994659260841701"/>
      </left>
      <right style="hair">
        <color theme="0" tint="-0.24994659260841701"/>
      </right>
      <top style="hair">
        <color theme="0" tint="-0.24994659260841701"/>
      </top>
      <bottom style="thin">
        <color theme="0" tint="-0.499984740745262"/>
      </bottom>
      <diagonal/>
    </border>
    <border>
      <left style="hair">
        <color theme="0" tint="-0.14996795556505021"/>
      </left>
      <right style="hair">
        <color theme="0" tint="-0.24994659260841701"/>
      </right>
      <top/>
      <bottom style="hair">
        <color theme="0" tint="-0.24994659260841701"/>
      </bottom>
      <diagonal/>
    </border>
    <border>
      <left style="hair">
        <color theme="0" tint="-0.14996795556505021"/>
      </left>
      <right style="hair">
        <color theme="0" tint="-0.24994659260841701"/>
      </right>
      <top style="hair">
        <color theme="0" tint="-0.24994659260841701"/>
      </top>
      <bottom style="thin">
        <color theme="0" tint="-0.499984740745262"/>
      </bottom>
      <diagonal/>
    </border>
    <border>
      <left style="thin">
        <color indexed="64"/>
      </left>
      <right style="hair">
        <color theme="0" tint="-0.24994659260841701"/>
      </right>
      <top style="thin">
        <color indexed="64"/>
      </top>
      <bottom style="thin">
        <color indexed="64"/>
      </bottom>
      <diagonal/>
    </border>
    <border>
      <left style="hair">
        <color theme="0" tint="-0.24994659260841701"/>
      </left>
      <right style="hair">
        <color theme="0" tint="-0.24994659260841701"/>
      </right>
      <top style="thin">
        <color indexed="64"/>
      </top>
      <bottom style="thin">
        <color indexed="64"/>
      </bottom>
      <diagonal/>
    </border>
    <border>
      <left style="hair">
        <color theme="0" tint="-0.24994659260841701"/>
      </left>
      <right style="thin">
        <color theme="0" tint="-0.24994659260841701"/>
      </right>
      <top style="thin">
        <color indexed="64"/>
      </top>
      <bottom style="thin">
        <color indexed="64"/>
      </bottom>
      <diagonal/>
    </border>
    <border>
      <left style="thin">
        <color theme="0"/>
      </left>
      <right style="medium">
        <color theme="0"/>
      </right>
      <top style="medium">
        <color theme="0"/>
      </top>
      <bottom style="medium">
        <color theme="0"/>
      </bottom>
      <diagonal/>
    </border>
    <border>
      <left/>
      <right/>
      <top style="thin">
        <color theme="0" tint="-0.249977111117893"/>
      </top>
      <bottom/>
      <diagonal/>
    </border>
    <border>
      <left style="thin">
        <color theme="0"/>
      </left>
      <right style="medium">
        <color theme="0"/>
      </right>
      <top style="thin">
        <color theme="0"/>
      </top>
      <bottom style="thin">
        <color theme="0"/>
      </bottom>
      <diagonal/>
    </border>
    <border>
      <left style="medium">
        <color theme="0"/>
      </left>
      <right style="medium">
        <color theme="0"/>
      </right>
      <top/>
      <bottom style="thin">
        <color theme="0" tint="-0.249977111117893"/>
      </bottom>
      <diagonal/>
    </border>
    <border>
      <left/>
      <right/>
      <top style="medium">
        <color theme="3" tint="0.39997558519241921"/>
      </top>
      <bottom style="thin">
        <color theme="0"/>
      </bottom>
      <diagonal/>
    </border>
    <border>
      <left/>
      <right/>
      <top/>
      <bottom style="thin">
        <color theme="0" tint="-0.14996795556505021"/>
      </bottom>
      <diagonal/>
    </border>
    <border>
      <left style="medium">
        <color theme="0"/>
      </left>
      <right/>
      <top style="medium">
        <color theme="0"/>
      </top>
      <bottom/>
      <diagonal/>
    </border>
    <border>
      <left/>
      <right style="thin">
        <color theme="0" tint="-0.14996795556505021"/>
      </right>
      <top style="medium">
        <color theme="0"/>
      </top>
      <bottom/>
      <diagonal/>
    </border>
    <border>
      <left/>
      <right style="thin">
        <color theme="0" tint="-0.14996795556505021"/>
      </right>
      <top/>
      <bottom/>
      <diagonal/>
    </border>
    <border>
      <left style="medium">
        <color theme="0"/>
      </left>
      <right/>
      <top style="medium">
        <color theme="0"/>
      </top>
      <bottom style="medium">
        <color theme="3" tint="0.39997558519241921"/>
      </bottom>
      <diagonal/>
    </border>
    <border>
      <left/>
      <right/>
      <top style="medium">
        <color theme="0"/>
      </top>
      <bottom style="medium">
        <color theme="3" tint="0.39997558519241921"/>
      </bottom>
      <diagonal/>
    </border>
    <border>
      <left/>
      <right/>
      <top style="medium">
        <color theme="0"/>
      </top>
      <bottom/>
      <diagonal/>
    </border>
    <border>
      <left/>
      <right style="thin">
        <color theme="0" tint="-0.14993743705557422"/>
      </right>
      <top style="thin">
        <color theme="0" tint="-0.14996795556505021"/>
      </top>
      <bottom/>
      <diagonal/>
    </border>
    <border>
      <left style="thin">
        <color theme="0"/>
      </left>
      <right style="medium">
        <color theme="0"/>
      </right>
      <top/>
      <bottom style="medium">
        <color theme="0"/>
      </bottom>
      <diagonal/>
    </border>
    <border>
      <left style="thin">
        <color theme="0"/>
      </left>
      <right/>
      <top/>
      <bottom style="medium">
        <color theme="0"/>
      </bottom>
      <diagonal/>
    </border>
    <border>
      <left style="thin">
        <color theme="0"/>
      </left>
      <right style="thin">
        <color theme="0"/>
      </right>
      <top/>
      <bottom style="medium">
        <color theme="0"/>
      </bottom>
      <diagonal/>
    </border>
    <border>
      <left style="thin">
        <color theme="0" tint="-0.249977111117893"/>
      </left>
      <right style="thin">
        <color theme="0"/>
      </right>
      <top/>
      <bottom style="medium">
        <color theme="0"/>
      </bottom>
      <diagonal/>
    </border>
    <border>
      <left style="thin">
        <color theme="0" tint="-0.14993743705557422"/>
      </left>
      <right/>
      <top style="medium">
        <color theme="0"/>
      </top>
      <bottom/>
      <diagonal/>
    </border>
    <border>
      <left style="thin">
        <color theme="0" tint="-0.14996795556505021"/>
      </left>
      <right style="medium">
        <color theme="0"/>
      </right>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right style="thin">
        <color theme="0" tint="-0.14996795556505021"/>
      </right>
      <top style="thin">
        <color theme="0" tint="-0.14996795556505021"/>
      </top>
      <bottom/>
      <diagonal/>
    </border>
    <border>
      <left style="thin">
        <color theme="0"/>
      </left>
      <right style="thin">
        <color theme="0"/>
      </right>
      <top style="thin">
        <color theme="0"/>
      </top>
      <bottom style="medium">
        <color indexed="64"/>
      </bottom>
      <diagonal/>
    </border>
    <border>
      <left/>
      <right/>
      <top/>
      <bottom style="medium">
        <color indexed="64"/>
      </bottom>
      <diagonal/>
    </border>
    <border>
      <left/>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style="medium">
        <color indexed="64"/>
      </bottom>
      <diagonal/>
    </border>
  </borders>
  <cellStyleXfs count="3">
    <xf numFmtId="0" fontId="0" fillId="0" borderId="0"/>
    <xf numFmtId="0" fontId="9" fillId="0" borderId="0" applyNumberFormat="0" applyFill="0" applyBorder="0" applyAlignment="0" applyProtection="0">
      <alignment vertical="top"/>
      <protection locked="0"/>
    </xf>
    <xf numFmtId="9" fontId="6" fillId="0" borderId="0" applyFont="0" applyFill="0" applyBorder="0" applyAlignment="0" applyProtection="0"/>
  </cellStyleXfs>
  <cellXfs count="532">
    <xf numFmtId="0" fontId="0" fillId="0" borderId="0" xfId="0"/>
    <xf numFmtId="0" fontId="1" fillId="2" borderId="1"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protection hidden="1"/>
    </xf>
    <xf numFmtId="0" fontId="12" fillId="3" borderId="3"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12" fillId="0" borderId="0" xfId="0" applyFont="1" applyAlignment="1" applyProtection="1">
      <alignment horizontal="left" vertical="center" wrapText="1"/>
    </xf>
    <xf numFmtId="0" fontId="10" fillId="2" borderId="0" xfId="0" applyFont="1" applyFill="1" applyAlignment="1" applyProtection="1">
      <alignment horizontal="left" vertical="top" wrapText="1"/>
    </xf>
    <xf numFmtId="0" fontId="10" fillId="0" borderId="0" xfId="0" applyFont="1" applyAlignment="1" applyProtection="1">
      <alignment horizontal="left" vertical="top" wrapText="1"/>
    </xf>
    <xf numFmtId="0" fontId="10" fillId="3" borderId="0" xfId="0" applyFont="1" applyFill="1" applyAlignment="1" applyProtection="1">
      <alignment horizontal="left" vertical="top" wrapText="1"/>
    </xf>
    <xf numFmtId="0" fontId="0" fillId="2" borderId="0" xfId="0" applyFill="1" applyAlignment="1">
      <alignment horizontal="left" vertical="center" wrapText="1"/>
    </xf>
    <xf numFmtId="0" fontId="0" fillId="0" borderId="0" xfId="0" applyAlignment="1">
      <alignment horizontal="left" vertical="center" wrapText="1"/>
    </xf>
    <xf numFmtId="9" fontId="12" fillId="2" borderId="0" xfId="2" applyFont="1" applyFill="1" applyBorder="1" applyAlignment="1" applyProtection="1">
      <alignment horizontal="center" vertical="center" wrapText="1"/>
      <protection hidden="1"/>
    </xf>
    <xf numFmtId="9" fontId="12" fillId="3" borderId="0" xfId="2" applyFont="1" applyFill="1" applyBorder="1" applyAlignment="1" applyProtection="1">
      <alignment horizontal="center" vertical="center" wrapText="1"/>
      <protection hidden="1"/>
    </xf>
    <xf numFmtId="0" fontId="0" fillId="0" borderId="0" xfId="0" applyBorder="1"/>
    <xf numFmtId="14" fontId="0" fillId="0" borderId="0" xfId="0" applyNumberFormat="1"/>
    <xf numFmtId="0" fontId="0" fillId="0" borderId="0" xfId="0" applyAlignment="1">
      <alignment horizontal="center"/>
    </xf>
    <xf numFmtId="165" fontId="0" fillId="0" borderId="0" xfId="0" applyNumberFormat="1" applyAlignment="1">
      <alignment horizontal="center"/>
    </xf>
    <xf numFmtId="0" fontId="0" fillId="0" borderId="0" xfId="0" applyAlignment="1">
      <alignment horizontal="right"/>
    </xf>
    <xf numFmtId="0" fontId="0" fillId="0" borderId="0" xfId="0" applyNumberFormat="1" applyProtection="1"/>
    <xf numFmtId="0" fontId="0" fillId="0" borderId="0" xfId="0" applyAlignment="1">
      <alignment horizontal="left"/>
    </xf>
    <xf numFmtId="0" fontId="0" fillId="0" borderId="0" xfId="0" applyNumberFormat="1" applyAlignment="1">
      <alignment horizontal="right"/>
    </xf>
    <xf numFmtId="14" fontId="0" fillId="0" borderId="0" xfId="0" applyNumberFormat="1" applyAlignment="1">
      <alignment horizontal="right"/>
    </xf>
    <xf numFmtId="0" fontId="0" fillId="0" borderId="0" xfId="0" applyNumberFormat="1"/>
    <xf numFmtId="0" fontId="11" fillId="6" borderId="1" xfId="0" applyFont="1" applyFill="1" applyBorder="1" applyAlignment="1" applyProtection="1">
      <alignment horizontal="center" vertical="center" wrapText="1"/>
    </xf>
    <xf numFmtId="0" fontId="11" fillId="6" borderId="11" xfId="0" applyFont="1" applyFill="1" applyBorder="1" applyAlignment="1" applyProtection="1">
      <alignment horizontal="center" vertical="center" wrapText="1"/>
      <protection hidden="1"/>
    </xf>
    <xf numFmtId="0" fontId="11" fillId="6" borderId="12" xfId="0" applyFont="1" applyFill="1" applyBorder="1" applyAlignment="1" applyProtection="1">
      <alignment horizontal="center" vertical="center" wrapText="1"/>
      <protection hidden="1"/>
    </xf>
    <xf numFmtId="0" fontId="11" fillId="6" borderId="1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2" xfId="0" applyFont="1" applyFill="1" applyBorder="1" applyAlignment="1" applyProtection="1">
      <alignment horizontal="center" vertical="center" wrapText="1"/>
    </xf>
    <xf numFmtId="0" fontId="11" fillId="6" borderId="2" xfId="0" applyFont="1" applyFill="1" applyBorder="1" applyAlignment="1" applyProtection="1">
      <alignment horizontal="center" vertical="top" wrapText="1"/>
    </xf>
    <xf numFmtId="0" fontId="18" fillId="6" borderId="0" xfId="0" applyFont="1" applyFill="1" applyBorder="1" applyAlignment="1" applyProtection="1">
      <alignment horizontal="left" vertical="center" wrapText="1"/>
    </xf>
    <xf numFmtId="0" fontId="13" fillId="6" borderId="16" xfId="0" applyFont="1" applyFill="1" applyBorder="1" applyAlignment="1" applyProtection="1">
      <alignment vertical="center" wrapText="1"/>
    </xf>
    <xf numFmtId="0" fontId="18" fillId="6" borderId="15" xfId="0" applyFont="1" applyFill="1" applyBorder="1" applyAlignment="1" applyProtection="1">
      <alignment horizontal="left" vertical="center" wrapText="1"/>
    </xf>
    <xf numFmtId="0" fontId="0" fillId="6" borderId="0" xfId="0" applyFill="1"/>
    <xf numFmtId="0" fontId="23" fillId="6" borderId="18" xfId="0" applyFont="1" applyFill="1" applyBorder="1" applyAlignment="1" applyProtection="1">
      <alignment vertical="center"/>
      <protection hidden="1"/>
    </xf>
    <xf numFmtId="0" fontId="24" fillId="6" borderId="18" xfId="0" applyFont="1" applyFill="1" applyBorder="1" applyAlignment="1" applyProtection="1">
      <alignment vertical="center"/>
      <protection hidden="1"/>
    </xf>
    <xf numFmtId="0" fontId="25" fillId="6" borderId="18" xfId="0" applyFont="1" applyFill="1" applyBorder="1" applyAlignment="1" applyProtection="1">
      <alignment vertical="center"/>
      <protection hidden="1"/>
    </xf>
    <xf numFmtId="0" fontId="2" fillId="4" borderId="25" xfId="0" applyFont="1" applyFill="1" applyBorder="1" applyAlignment="1" applyProtection="1">
      <alignment horizontal="center" vertical="center" wrapText="1"/>
      <protection locked="0"/>
    </xf>
    <xf numFmtId="0" fontId="2" fillId="4" borderId="26" xfId="0" applyFont="1" applyFill="1" applyBorder="1" applyAlignment="1" applyProtection="1">
      <alignment horizontal="center" vertical="center" wrapText="1"/>
      <protection locked="0" hidden="1"/>
    </xf>
    <xf numFmtId="0" fontId="2" fillId="4" borderId="27" xfId="0" applyFont="1" applyFill="1" applyBorder="1" applyAlignment="1" applyProtection="1">
      <alignment horizontal="center" vertical="center" wrapText="1"/>
      <protection locked="0" hidden="1"/>
    </xf>
    <xf numFmtId="14" fontId="1" fillId="4" borderId="14" xfId="0" applyNumberFormat="1" applyFont="1" applyFill="1" applyBorder="1" applyAlignment="1" applyProtection="1">
      <alignment horizontal="left" vertical="center" wrapText="1"/>
      <protection locked="0"/>
    </xf>
    <xf numFmtId="0" fontId="2" fillId="4" borderId="30" xfId="0" applyFont="1" applyFill="1" applyBorder="1" applyAlignment="1" applyProtection="1">
      <alignment horizontal="center" vertical="center" wrapText="1"/>
      <protection locked="0" hidden="1"/>
    </xf>
    <xf numFmtId="0" fontId="2" fillId="4" borderId="30" xfId="0" applyFont="1" applyFill="1" applyBorder="1" applyAlignment="1" applyProtection="1">
      <alignment horizontal="center" vertical="center" wrapText="1"/>
      <protection locked="0"/>
    </xf>
    <xf numFmtId="0" fontId="2" fillId="4" borderId="32" xfId="0" applyFont="1" applyFill="1" applyBorder="1" applyAlignment="1" applyProtection="1">
      <alignment horizontal="center" vertical="center" wrapText="1"/>
      <protection locked="0" hidden="1"/>
    </xf>
    <xf numFmtId="0" fontId="2" fillId="4" borderId="33" xfId="0" applyFont="1" applyFill="1" applyBorder="1" applyAlignment="1" applyProtection="1">
      <alignment horizontal="center" vertical="center" wrapText="1"/>
      <protection locked="0" hidden="1"/>
    </xf>
    <xf numFmtId="0" fontId="2" fillId="4" borderId="6" xfId="0" applyFont="1" applyFill="1" applyBorder="1" applyAlignment="1" applyProtection="1">
      <alignment horizontal="center" vertical="center" wrapText="1"/>
      <protection locked="0" hidden="1"/>
    </xf>
    <xf numFmtId="0" fontId="2" fillId="4" borderId="34" xfId="0" applyFont="1" applyFill="1" applyBorder="1" applyAlignment="1" applyProtection="1">
      <alignment horizontal="center" vertical="center" wrapText="1"/>
      <protection locked="0"/>
    </xf>
    <xf numFmtId="0" fontId="2" fillId="4" borderId="35" xfId="0" applyFont="1" applyFill="1" applyBorder="1" applyAlignment="1" applyProtection="1">
      <alignment horizontal="center" vertical="center" wrapText="1"/>
      <protection locked="0" hidden="1"/>
    </xf>
    <xf numFmtId="0" fontId="2" fillId="4" borderId="36" xfId="0" applyFont="1" applyFill="1" applyBorder="1" applyAlignment="1" applyProtection="1">
      <alignment horizontal="center" vertical="center" wrapText="1"/>
      <protection locked="0" hidden="1"/>
    </xf>
    <xf numFmtId="0" fontId="24" fillId="6" borderId="18" xfId="0" applyFont="1" applyFill="1" applyBorder="1" applyAlignment="1" applyProtection="1">
      <alignment horizontal="center" vertical="center"/>
      <protection hidden="1"/>
    </xf>
    <xf numFmtId="0" fontId="0" fillId="6" borderId="0" xfId="0" applyFill="1" applyAlignment="1">
      <alignment horizontal="center"/>
    </xf>
    <xf numFmtId="0" fontId="13" fillId="3" borderId="5"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2" fillId="6" borderId="7" xfId="0" applyFont="1" applyFill="1" applyBorder="1" applyAlignment="1" applyProtection="1">
      <alignment horizontal="center" vertical="center" wrapText="1"/>
    </xf>
    <xf numFmtId="0" fontId="10" fillId="2" borderId="1" xfId="0" applyFont="1" applyFill="1" applyBorder="1" applyAlignment="1" applyProtection="1">
      <alignment horizontal="left" vertical="center" wrapText="1"/>
    </xf>
    <xf numFmtId="0" fontId="17" fillId="0" borderId="8" xfId="0" applyFont="1" applyBorder="1" applyAlignment="1">
      <alignment horizontal="left" vertical="center" wrapText="1"/>
    </xf>
    <xf numFmtId="0" fontId="15" fillId="0" borderId="0" xfId="0" applyFont="1" applyFill="1"/>
    <xf numFmtId="0" fontId="11" fillId="6" borderId="6" xfId="0" applyFont="1" applyFill="1" applyBorder="1" applyAlignment="1" applyProtection="1">
      <alignment horizontal="center" vertical="center" wrapText="1"/>
    </xf>
    <xf numFmtId="0" fontId="11" fillId="6" borderId="40" xfId="0" applyFont="1" applyFill="1" applyBorder="1" applyAlignment="1" applyProtection="1">
      <alignment horizontal="center" vertical="center" wrapText="1"/>
    </xf>
    <xf numFmtId="0" fontId="11" fillId="6" borderId="6" xfId="0" applyFont="1" applyFill="1" applyBorder="1" applyAlignment="1" applyProtection="1">
      <alignment horizontal="center" vertical="top" wrapText="1"/>
    </xf>
    <xf numFmtId="0" fontId="0" fillId="0" borderId="15" xfId="0" applyBorder="1" applyAlignment="1" applyProtection="1">
      <alignment horizontal="center"/>
    </xf>
    <xf numFmtId="0" fontId="16" fillId="0" borderId="9" xfId="0" applyFont="1" applyBorder="1" applyAlignment="1">
      <alignment vertical="center" wrapText="1"/>
    </xf>
    <xf numFmtId="0" fontId="17" fillId="0" borderId="9" xfId="0" applyFont="1" applyBorder="1" applyAlignment="1">
      <alignment vertical="center" wrapText="1"/>
    </xf>
    <xf numFmtId="0" fontId="17" fillId="0" borderId="8" xfId="0" applyFont="1" applyBorder="1" applyAlignment="1">
      <alignment vertical="center"/>
    </xf>
    <xf numFmtId="0" fontId="17" fillId="0" borderId="8" xfId="0" applyFont="1" applyBorder="1" applyAlignment="1">
      <alignment vertical="center" wrapText="1"/>
    </xf>
    <xf numFmtId="0" fontId="16" fillId="0" borderId="8" xfId="0" applyFont="1" applyBorder="1" applyAlignment="1">
      <alignment vertical="center" wrapText="1"/>
    </xf>
    <xf numFmtId="0" fontId="21" fillId="0" borderId="8" xfId="0" applyFont="1" applyBorder="1" applyAlignment="1">
      <alignment vertical="center" wrapText="1"/>
    </xf>
    <xf numFmtId="0" fontId="0" fillId="0" borderId="0" xfId="0" applyFill="1"/>
    <xf numFmtId="0" fontId="28" fillId="6" borderId="44" xfId="0" applyFont="1" applyFill="1" applyBorder="1" applyAlignment="1">
      <alignment horizontal="center" wrapText="1"/>
    </xf>
    <xf numFmtId="0" fontId="31" fillId="6" borderId="42" xfId="0" applyFont="1" applyFill="1" applyBorder="1" applyAlignment="1">
      <alignment horizontal="center" wrapText="1"/>
    </xf>
    <xf numFmtId="0" fontId="32" fillId="0" borderId="0" xfId="0" applyFont="1"/>
    <xf numFmtId="0" fontId="33" fillId="6" borderId="9" xfId="0" applyFont="1" applyFill="1" applyBorder="1" applyAlignment="1">
      <alignment horizontal="center" vertical="center" wrapText="1"/>
    </xf>
    <xf numFmtId="0" fontId="7" fillId="6" borderId="0" xfId="0" applyFont="1" applyFill="1" applyBorder="1" applyProtection="1"/>
    <xf numFmtId="0" fontId="7" fillId="6" borderId="0" xfId="0" applyFont="1" applyFill="1" applyBorder="1" applyAlignment="1" applyProtection="1">
      <alignment horizontal="left" vertical="top"/>
    </xf>
    <xf numFmtId="0" fontId="7" fillId="6" borderId="49" xfId="0" applyFont="1" applyFill="1" applyBorder="1" applyAlignment="1" applyProtection="1">
      <alignment horizontal="center"/>
    </xf>
    <xf numFmtId="0" fontId="0" fillId="6" borderId="0" xfId="0" applyFill="1" applyBorder="1"/>
    <xf numFmtId="166" fontId="37" fillId="6" borderId="0" xfId="0" applyNumberFormat="1" applyFont="1" applyFill="1" applyBorder="1" applyAlignment="1" applyProtection="1">
      <alignment vertical="center"/>
    </xf>
    <xf numFmtId="0" fontId="38" fillId="6" borderId="0" xfId="0" applyFont="1" applyFill="1" applyBorder="1" applyAlignment="1" applyProtection="1">
      <alignment vertical="center" wrapText="1"/>
    </xf>
    <xf numFmtId="0" fontId="0" fillId="2" borderId="51" xfId="0" applyFont="1" applyFill="1" applyBorder="1"/>
    <xf numFmtId="0" fontId="0" fillId="11" borderId="38" xfId="0" applyFont="1" applyFill="1" applyBorder="1" applyAlignment="1" applyProtection="1">
      <alignment horizontal="center" vertical="center" wrapText="1"/>
    </xf>
    <xf numFmtId="166" fontId="0" fillId="11" borderId="52" xfId="0" applyNumberFormat="1" applyFont="1" applyFill="1" applyBorder="1" applyAlignment="1" applyProtection="1">
      <alignment horizontal="center" vertical="center" wrapText="1"/>
    </xf>
    <xf numFmtId="0" fontId="0" fillId="2" borderId="53" xfId="0" applyFont="1" applyFill="1" applyBorder="1" applyAlignment="1" applyProtection="1"/>
    <xf numFmtId="0" fontId="0" fillId="2" borderId="53" xfId="0" applyFont="1" applyFill="1" applyBorder="1"/>
    <xf numFmtId="0" fontId="39" fillId="6" borderId="0" xfId="0" applyFont="1" applyFill="1" applyBorder="1" applyAlignment="1" applyProtection="1">
      <alignment vertical="top"/>
      <protection hidden="1"/>
    </xf>
    <xf numFmtId="0" fontId="40" fillId="6" borderId="16" xfId="0" applyFont="1" applyFill="1" applyBorder="1" applyAlignment="1" applyProtection="1">
      <alignment horizontal="left" vertical="center"/>
    </xf>
    <xf numFmtId="0" fontId="0" fillId="14" borderId="46" xfId="0" applyFill="1" applyBorder="1" applyAlignment="1" applyProtection="1">
      <alignment horizontal="center" wrapText="1"/>
    </xf>
    <xf numFmtId="0" fontId="0" fillId="14" borderId="62" xfId="0" applyFill="1" applyBorder="1" applyAlignment="1" applyProtection="1">
      <alignment horizontal="center" wrapText="1"/>
    </xf>
    <xf numFmtId="0" fontId="0" fillId="7" borderId="46" xfId="0" applyFill="1" applyBorder="1" applyAlignment="1" applyProtection="1">
      <alignment horizontal="center" wrapText="1"/>
    </xf>
    <xf numFmtId="0" fontId="0" fillId="7" borderId="62" xfId="0" applyFill="1" applyBorder="1" applyAlignment="1" applyProtection="1">
      <alignment horizontal="center" wrapText="1"/>
    </xf>
    <xf numFmtId="0" fontId="0" fillId="14" borderId="46" xfId="0" applyFill="1" applyBorder="1" applyAlignment="1" applyProtection="1">
      <alignment horizontal="center"/>
    </xf>
    <xf numFmtId="0" fontId="0" fillId="14" borderId="62" xfId="0" applyFill="1" applyBorder="1" applyAlignment="1" applyProtection="1">
      <alignment horizontal="center"/>
    </xf>
    <xf numFmtId="0" fontId="0" fillId="7" borderId="46" xfId="0" applyFill="1" applyBorder="1" applyAlignment="1" applyProtection="1">
      <alignment horizontal="center"/>
    </xf>
    <xf numFmtId="0" fontId="0" fillId="14" borderId="21" xfId="0" applyFill="1" applyBorder="1" applyAlignment="1" applyProtection="1">
      <alignment horizontal="center"/>
    </xf>
    <xf numFmtId="0" fontId="0" fillId="10" borderId="46" xfId="0" applyFill="1" applyBorder="1" applyAlignment="1" applyProtection="1">
      <alignment horizontal="center" wrapText="1"/>
    </xf>
    <xf numFmtId="0" fontId="0" fillId="10" borderId="62" xfId="0" applyFill="1" applyBorder="1" applyAlignment="1" applyProtection="1">
      <alignment horizontal="center" wrapText="1"/>
    </xf>
    <xf numFmtId="0" fontId="0" fillId="13" borderId="46" xfId="0" applyFill="1" applyBorder="1" applyAlignment="1" applyProtection="1">
      <alignment horizontal="center" wrapText="1"/>
    </xf>
    <xf numFmtId="0" fontId="0" fillId="13" borderId="62" xfId="0" applyFill="1" applyBorder="1" applyAlignment="1" applyProtection="1">
      <alignment horizontal="center" wrapText="1"/>
    </xf>
    <xf numFmtId="0" fontId="0" fillId="13" borderId="21" xfId="0" applyFill="1" applyBorder="1" applyAlignment="1" applyProtection="1">
      <alignment horizontal="center" wrapText="1"/>
    </xf>
    <xf numFmtId="0" fontId="0" fillId="10" borderId="21" xfId="0" applyFill="1" applyBorder="1" applyAlignment="1" applyProtection="1">
      <alignment horizontal="center" wrapText="1"/>
    </xf>
    <xf numFmtId="0" fontId="0" fillId="13" borderId="21" xfId="0" applyFill="1" applyBorder="1" applyAlignment="1" applyProtection="1">
      <alignment horizontal="center"/>
    </xf>
    <xf numFmtId="0" fontId="0" fillId="10" borderId="21" xfId="0" applyFill="1" applyBorder="1" applyAlignment="1" applyProtection="1">
      <alignment horizontal="center"/>
    </xf>
    <xf numFmtId="0" fontId="0" fillId="10" borderId="46" xfId="0" applyFill="1" applyBorder="1" applyAlignment="1" applyProtection="1">
      <alignment horizontal="center"/>
    </xf>
    <xf numFmtId="0" fontId="0" fillId="13" borderId="46" xfId="0" applyFill="1" applyBorder="1" applyAlignment="1" applyProtection="1">
      <alignment horizontal="center"/>
    </xf>
    <xf numFmtId="0" fontId="0" fillId="10" borderId="62" xfId="0" applyFill="1" applyBorder="1" applyAlignment="1" applyProtection="1">
      <alignment horizontal="center"/>
    </xf>
    <xf numFmtId="0" fontId="0" fillId="13" borderId="0" xfId="0" applyFill="1"/>
    <xf numFmtId="0" fontId="0" fillId="13" borderId="52" xfId="0" applyFill="1" applyBorder="1" applyAlignment="1">
      <alignment horizontal="right"/>
    </xf>
    <xf numFmtId="0" fontId="14" fillId="10" borderId="64" xfId="0" applyFont="1" applyFill="1" applyBorder="1" applyAlignment="1" applyProtection="1">
      <alignment horizontal="center" wrapText="1"/>
    </xf>
    <xf numFmtId="0" fontId="0" fillId="7" borderId="49" xfId="0" applyFill="1" applyBorder="1"/>
    <xf numFmtId="0" fontId="0" fillId="7" borderId="62" xfId="0" applyFill="1" applyBorder="1" applyAlignment="1">
      <alignment horizontal="right"/>
    </xf>
    <xf numFmtId="0" fontId="27" fillId="9" borderId="64" xfId="0" applyFont="1" applyFill="1" applyBorder="1" applyAlignment="1" applyProtection="1">
      <alignment horizontal="center" wrapText="1"/>
    </xf>
    <xf numFmtId="0" fontId="7" fillId="6" borderId="65" xfId="0" applyFont="1" applyFill="1" applyBorder="1"/>
    <xf numFmtId="0" fontId="26" fillId="11" borderId="48" xfId="0" applyFont="1" applyFill="1" applyBorder="1" applyAlignment="1" applyProtection="1">
      <alignment horizontal="center" vertical="center" wrapText="1"/>
    </xf>
    <xf numFmtId="0" fontId="0" fillId="5" borderId="66" xfId="0" applyFill="1" applyBorder="1" applyProtection="1">
      <protection locked="0"/>
    </xf>
    <xf numFmtId="0" fontId="12" fillId="0" borderId="7" xfId="0" applyFont="1" applyFill="1" applyBorder="1" applyAlignment="1" applyProtection="1">
      <alignment horizontal="left" vertical="center" wrapText="1"/>
    </xf>
    <xf numFmtId="0" fontId="0" fillId="0" borderId="0" xfId="0" applyFill="1" applyBorder="1"/>
    <xf numFmtId="164" fontId="0" fillId="2" borderId="45" xfId="0" applyNumberFormat="1" applyFill="1" applyBorder="1" applyAlignment="1">
      <alignment wrapText="1"/>
    </xf>
    <xf numFmtId="164" fontId="0" fillId="2" borderId="45" xfId="0" applyNumberFormat="1" applyFill="1" applyBorder="1" applyAlignment="1">
      <alignment horizontal="right"/>
    </xf>
    <xf numFmtId="0" fontId="7" fillId="6" borderId="63" xfId="0" applyFont="1" applyFill="1" applyBorder="1" applyAlignment="1">
      <alignment wrapText="1"/>
    </xf>
    <xf numFmtId="0" fontId="15" fillId="2" borderId="67" xfId="0" applyFont="1" applyFill="1" applyBorder="1" applyAlignment="1" applyProtection="1">
      <alignment horizontal="left" vertical="center" wrapText="1"/>
      <protection hidden="1"/>
    </xf>
    <xf numFmtId="0" fontId="15" fillId="2" borderId="46" xfId="0" applyFont="1" applyFill="1" applyBorder="1" applyAlignment="1" applyProtection="1">
      <alignment horizontal="right" vertical="center" wrapText="1"/>
      <protection hidden="1"/>
    </xf>
    <xf numFmtId="0" fontId="0" fillId="6" borderId="0" xfId="0" applyFill="1" applyAlignment="1">
      <alignment horizontal="center" vertical="center"/>
    </xf>
    <xf numFmtId="0" fontId="11" fillId="6" borderId="5" xfId="0" applyFont="1" applyFill="1" applyBorder="1" applyAlignment="1" applyProtection="1">
      <alignment horizontal="center" vertical="center" wrapText="1"/>
    </xf>
    <xf numFmtId="0" fontId="13" fillId="6" borderId="5" xfId="0" applyFont="1" applyFill="1" applyBorder="1" applyAlignment="1" applyProtection="1">
      <alignment horizontal="center" vertical="center" wrapText="1"/>
    </xf>
    <xf numFmtId="0" fontId="13" fillId="2" borderId="0" xfId="0" applyFont="1" applyFill="1" applyAlignment="1" applyProtection="1">
      <alignment horizontal="center" vertical="center" wrapText="1"/>
    </xf>
    <xf numFmtId="0" fontId="13" fillId="3" borderId="7"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0" fillId="0" borderId="0" xfId="0" applyAlignment="1">
      <alignment horizontal="center" vertical="center"/>
    </xf>
    <xf numFmtId="0" fontId="12" fillId="0" borderId="0" xfId="0" applyFont="1" applyAlignment="1" applyProtection="1">
      <alignment horizontal="center" vertical="center" wrapText="1"/>
    </xf>
    <xf numFmtId="0" fontId="23" fillId="6" borderId="70" xfId="0" applyFont="1" applyFill="1" applyBorder="1" applyAlignment="1" applyProtection="1">
      <alignment vertical="center"/>
      <protection hidden="1"/>
    </xf>
    <xf numFmtId="0" fontId="24" fillId="6" borderId="70" xfId="0" applyFont="1" applyFill="1" applyBorder="1" applyAlignment="1" applyProtection="1">
      <alignment vertical="center"/>
      <protection hidden="1"/>
    </xf>
    <xf numFmtId="0" fontId="43" fillId="6" borderId="4" xfId="0" applyFont="1" applyFill="1" applyBorder="1" applyAlignment="1" applyProtection="1">
      <alignment horizontal="left" vertical="center"/>
    </xf>
    <xf numFmtId="0" fontId="7" fillId="6" borderId="0" xfId="0" applyFont="1" applyFill="1" applyAlignment="1" applyProtection="1">
      <alignment horizontal="left"/>
    </xf>
    <xf numFmtId="0" fontId="7" fillId="6" borderId="0" xfId="0" applyFont="1" applyFill="1" applyBorder="1" applyAlignment="1" applyProtection="1">
      <alignment horizontal="left"/>
    </xf>
    <xf numFmtId="0" fontId="7" fillId="6" borderId="0" xfId="0" applyFont="1" applyFill="1" applyAlignment="1">
      <alignment horizontal="center" wrapText="1"/>
    </xf>
    <xf numFmtId="0" fontId="0" fillId="15" borderId="0" xfId="0" applyFill="1"/>
    <xf numFmtId="0" fontId="0" fillId="15" borderId="0" xfId="0" applyFill="1" applyAlignment="1">
      <alignment horizontal="left"/>
    </xf>
    <xf numFmtId="0" fontId="0" fillId="15" borderId="49" xfId="0" applyFill="1" applyBorder="1" applyAlignment="1">
      <alignment horizontal="left"/>
    </xf>
    <xf numFmtId="0" fontId="0" fillId="11" borderId="15" xfId="0" applyFill="1" applyBorder="1"/>
    <xf numFmtId="0" fontId="0" fillId="11" borderId="76" xfId="0" applyFill="1" applyBorder="1"/>
    <xf numFmtId="0" fontId="26" fillId="12" borderId="48" xfId="0" applyFont="1" applyFill="1" applyBorder="1" applyAlignment="1" applyProtection="1">
      <alignment horizontal="center" vertical="center" wrapText="1"/>
    </xf>
    <xf numFmtId="0" fontId="42" fillId="6" borderId="77" xfId="0" applyFont="1" applyFill="1" applyBorder="1" applyAlignment="1">
      <alignment vertical="center"/>
    </xf>
    <xf numFmtId="0" fontId="15" fillId="2" borderId="0" xfId="0" applyFont="1" applyFill="1" applyBorder="1" applyAlignment="1" applyProtection="1">
      <alignment horizontal="left" vertical="center" wrapText="1"/>
      <protection hidden="1"/>
    </xf>
    <xf numFmtId="0" fontId="35" fillId="2" borderId="0" xfId="0" applyFont="1" applyFill="1" applyBorder="1" applyAlignment="1" applyProtection="1">
      <alignment horizontal="left" vertical="center"/>
    </xf>
    <xf numFmtId="0" fontId="35" fillId="2" borderId="49" xfId="0" applyFont="1" applyFill="1" applyBorder="1" applyAlignment="1" applyProtection="1">
      <alignment horizontal="left" vertical="center"/>
    </xf>
    <xf numFmtId="0" fontId="35" fillId="2" borderId="0" xfId="0" applyFont="1" applyFill="1" applyAlignment="1" applyProtection="1">
      <alignment horizontal="left" vertical="center"/>
    </xf>
    <xf numFmtId="0" fontId="36" fillId="2" borderId="0" xfId="0" applyFont="1" applyFill="1" applyBorder="1" applyAlignment="1" applyProtection="1">
      <alignment horizontal="left" vertical="center"/>
    </xf>
    <xf numFmtId="0" fontId="36" fillId="2" borderId="49" xfId="0" applyFont="1" applyFill="1" applyBorder="1" applyAlignment="1" applyProtection="1">
      <alignment horizontal="left" vertical="center"/>
    </xf>
    <xf numFmtId="0" fontId="35" fillId="11" borderId="0" xfId="0" applyFont="1" applyFill="1" applyBorder="1" applyAlignment="1" applyProtection="1">
      <alignment horizontal="left" vertical="center"/>
    </xf>
    <xf numFmtId="0" fontId="35" fillId="11" borderId="49" xfId="0" applyFont="1" applyFill="1" applyBorder="1" applyAlignment="1" applyProtection="1">
      <alignment horizontal="left" vertical="center"/>
    </xf>
    <xf numFmtId="0" fontId="35" fillId="11" borderId="0" xfId="0" applyFont="1" applyFill="1" applyAlignment="1" applyProtection="1">
      <alignment horizontal="left" vertical="center"/>
    </xf>
    <xf numFmtId="0" fontId="35" fillId="11" borderId="20" xfId="0" applyFont="1" applyFill="1" applyBorder="1" applyAlignment="1" applyProtection="1">
      <alignment horizontal="left" vertical="center"/>
    </xf>
    <xf numFmtId="0" fontId="36" fillId="11" borderId="20" xfId="0" applyFont="1" applyFill="1" applyBorder="1" applyAlignment="1" applyProtection="1">
      <alignment horizontal="left" vertical="center"/>
    </xf>
    <xf numFmtId="0" fontId="36" fillId="11" borderId="0" xfId="0" applyFont="1" applyFill="1" applyBorder="1" applyAlignment="1" applyProtection="1">
      <alignment horizontal="left" vertical="center"/>
    </xf>
    <xf numFmtId="0" fontId="35" fillId="2" borderId="20" xfId="0" applyFont="1" applyFill="1" applyBorder="1" applyAlignment="1" applyProtection="1">
      <alignment horizontal="left" vertical="center"/>
    </xf>
    <xf numFmtId="0" fontId="35" fillId="11" borderId="5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protection hidden="1"/>
    </xf>
    <xf numFmtId="0" fontId="7" fillId="6" borderId="0" xfId="0" applyFont="1" applyFill="1" applyAlignment="1">
      <alignment horizontal="center"/>
    </xf>
    <xf numFmtId="0" fontId="0" fillId="7" borderId="38" xfId="0" applyFill="1" applyBorder="1" applyAlignment="1" applyProtection="1">
      <alignment wrapText="1"/>
    </xf>
    <xf numFmtId="0" fontId="0" fillId="7" borderId="38" xfId="0" applyFill="1" applyBorder="1" applyAlignment="1">
      <alignment horizontal="center"/>
    </xf>
    <xf numFmtId="0" fontId="20" fillId="7" borderId="38" xfId="0" applyFont="1" applyFill="1" applyBorder="1" applyAlignment="1">
      <alignment horizontal="center"/>
    </xf>
    <xf numFmtId="167" fontId="0" fillId="0" borderId="0" xfId="0" applyNumberFormat="1"/>
    <xf numFmtId="0" fontId="0" fillId="6" borderId="0" xfId="0" applyFill="1" applyBorder="1" applyAlignment="1">
      <alignment horizontal="center"/>
    </xf>
    <xf numFmtId="0" fontId="0" fillId="0" borderId="49" xfId="0" applyBorder="1" applyAlignment="1">
      <alignment horizontal="center"/>
    </xf>
    <xf numFmtId="0" fontId="26" fillId="11" borderId="15" xfId="0" applyFont="1" applyFill="1" applyBorder="1" applyAlignment="1" applyProtection="1">
      <alignment horizontal="left" vertical="center" wrapText="1"/>
    </xf>
    <xf numFmtId="0" fontId="0" fillId="15" borderId="0" xfId="0" applyFill="1" applyBorder="1"/>
    <xf numFmtId="0" fontId="0" fillId="15" borderId="49" xfId="0" applyFill="1" applyBorder="1"/>
    <xf numFmtId="0" fontId="26" fillId="11" borderId="19" xfId="0" applyFont="1" applyFill="1" applyBorder="1" applyAlignment="1" applyProtection="1">
      <alignment horizontal="left" vertical="center" wrapText="1"/>
    </xf>
    <xf numFmtId="0" fontId="26" fillId="11" borderId="76" xfId="0" applyFont="1" applyFill="1" applyBorder="1" applyAlignment="1" applyProtection="1">
      <alignment horizontal="left" vertical="center" wrapText="1"/>
    </xf>
    <xf numFmtId="0" fontId="0" fillId="0" borderId="0" xfId="0" applyBorder="1" applyAlignment="1">
      <alignment horizontal="center"/>
    </xf>
    <xf numFmtId="0" fontId="0" fillId="6" borderId="20" xfId="0" applyFill="1" applyBorder="1"/>
    <xf numFmtId="0" fontId="0" fillId="0" borderId="20" xfId="0" applyFill="1" applyBorder="1"/>
    <xf numFmtId="0" fontId="0" fillId="15" borderId="20" xfId="0" applyFill="1" applyBorder="1"/>
    <xf numFmtId="0" fontId="0" fillId="0" borderId="20" xfId="0" applyBorder="1" applyAlignment="1">
      <alignment horizontal="center"/>
    </xf>
    <xf numFmtId="0" fontId="0" fillId="11" borderId="19" xfId="0" applyFill="1" applyBorder="1"/>
    <xf numFmtId="0" fontId="15" fillId="15" borderId="20" xfId="0" applyFont="1" applyFill="1" applyBorder="1" applyAlignment="1" applyProtection="1">
      <alignment horizontal="left"/>
    </xf>
    <xf numFmtId="0" fontId="24" fillId="6" borderId="80" xfId="0" applyFont="1" applyFill="1" applyBorder="1" applyAlignment="1" applyProtection="1">
      <alignment horizontal="center" vertical="center"/>
      <protection hidden="1"/>
    </xf>
    <xf numFmtId="9" fontId="0" fillId="0" borderId="21" xfId="0" applyNumberFormat="1" applyBorder="1" applyAlignment="1">
      <alignment horizontal="center"/>
    </xf>
    <xf numFmtId="9" fontId="0" fillId="0" borderId="46" xfId="0" applyNumberFormat="1" applyBorder="1" applyAlignment="1">
      <alignment horizontal="center"/>
    </xf>
    <xf numFmtId="9" fontId="0" fillId="0" borderId="62" xfId="0" applyNumberFormat="1" applyBorder="1" applyAlignment="1">
      <alignment horizontal="center"/>
    </xf>
    <xf numFmtId="0" fontId="18" fillId="6" borderId="16" xfId="0" applyFont="1" applyFill="1" applyBorder="1" applyAlignment="1" applyProtection="1">
      <alignment horizontal="left" vertical="center" wrapText="1"/>
    </xf>
    <xf numFmtId="0" fontId="18" fillId="6" borderId="82" xfId="0" applyFont="1" applyFill="1" applyBorder="1" applyAlignment="1" applyProtection="1">
      <alignment horizontal="left" vertical="center" wrapText="1"/>
    </xf>
    <xf numFmtId="0" fontId="18" fillId="6" borderId="83" xfId="0" applyFont="1" applyFill="1" applyBorder="1" applyAlignment="1" applyProtection="1">
      <alignment horizontal="right" vertical="center" wrapText="1"/>
    </xf>
    <xf numFmtId="0" fontId="18" fillId="6" borderId="83" xfId="0" applyFont="1" applyFill="1" applyBorder="1" applyAlignment="1" applyProtection="1">
      <alignment horizontal="right" vertical="center"/>
    </xf>
    <xf numFmtId="0" fontId="0" fillId="6" borderId="16" xfId="0" applyFill="1" applyBorder="1"/>
    <xf numFmtId="0" fontId="45" fillId="16" borderId="8" xfId="0" applyFont="1" applyFill="1" applyBorder="1" applyAlignment="1">
      <alignment horizontal="left" vertical="center"/>
    </xf>
    <xf numFmtId="0" fontId="45" fillId="16" borderId="9" xfId="0" applyFont="1" applyFill="1" applyBorder="1" applyAlignment="1">
      <alignment vertical="center" wrapText="1"/>
    </xf>
    <xf numFmtId="0" fontId="46" fillId="16" borderId="9" xfId="0" applyFont="1" applyFill="1" applyBorder="1" applyAlignment="1">
      <alignment vertical="center" wrapText="1"/>
    </xf>
    <xf numFmtId="0" fontId="47" fillId="0" borderId="9" xfId="0" applyFont="1" applyBorder="1" applyAlignment="1">
      <alignment vertical="center" wrapText="1"/>
    </xf>
    <xf numFmtId="0" fontId="48" fillId="0" borderId="10" xfId="0" applyFont="1" applyBorder="1" applyAlignment="1">
      <alignment wrapText="1"/>
    </xf>
    <xf numFmtId="0" fontId="35" fillId="11" borderId="0" xfId="0" applyFont="1" applyFill="1" applyBorder="1" applyAlignment="1" applyProtection="1">
      <alignment horizontal="right" vertical="center" wrapText="1"/>
    </xf>
    <xf numFmtId="0" fontId="0" fillId="0" borderId="0" xfId="0" applyFill="1" applyAlignment="1">
      <alignment horizontal="right"/>
    </xf>
    <xf numFmtId="0" fontId="1" fillId="2" borderId="29" xfId="0" applyFont="1" applyFill="1" applyBorder="1" applyAlignment="1" applyProtection="1">
      <alignment horizontal="left" vertical="center"/>
    </xf>
    <xf numFmtId="0" fontId="1" fillId="2" borderId="14" xfId="0" applyFont="1" applyFill="1" applyBorder="1" applyAlignment="1">
      <alignment horizontal="left" vertical="center"/>
    </xf>
    <xf numFmtId="0" fontId="0" fillId="13" borderId="21" xfId="0" applyFill="1" applyBorder="1" applyAlignment="1" applyProtection="1">
      <alignment horizontal="center" vertical="center"/>
    </xf>
    <xf numFmtId="0" fontId="0" fillId="7" borderId="52" xfId="0" applyFill="1" applyBorder="1" applyAlignment="1" applyProtection="1">
      <alignment horizontal="center" vertical="center"/>
    </xf>
    <xf numFmtId="0" fontId="0" fillId="14" borderId="46" xfId="0" applyFill="1" applyBorder="1" applyAlignment="1" applyProtection="1">
      <alignment horizontal="center" vertical="center"/>
    </xf>
    <xf numFmtId="0" fontId="0" fillId="14" borderId="62" xfId="0" applyFill="1" applyBorder="1" applyAlignment="1" applyProtection="1">
      <alignment horizontal="center" vertical="center"/>
    </xf>
    <xf numFmtId="0" fontId="0" fillId="10" borderId="21" xfId="0" applyFill="1" applyBorder="1" applyAlignment="1" applyProtection="1">
      <alignment horizontal="center" vertical="center"/>
    </xf>
    <xf numFmtId="0" fontId="0" fillId="10" borderId="46" xfId="0" applyFill="1" applyBorder="1" applyAlignment="1" applyProtection="1">
      <alignment horizontal="center" vertical="center"/>
    </xf>
    <xf numFmtId="0" fontId="0" fillId="11" borderId="0" xfId="0" applyFill="1" applyAlignment="1">
      <alignment vertical="center"/>
    </xf>
    <xf numFmtId="0" fontId="0" fillId="8" borderId="0" xfId="0" applyFill="1" applyAlignment="1">
      <alignment horizontal="center" vertical="center"/>
    </xf>
    <xf numFmtId="0" fontId="0" fillId="0" borderId="0" xfId="0" applyAlignment="1">
      <alignment vertical="center"/>
    </xf>
    <xf numFmtId="167" fontId="0" fillId="8" borderId="0" xfId="0" applyNumberFormat="1" applyFill="1" applyAlignment="1">
      <alignment horizontal="center" vertical="center"/>
    </xf>
    <xf numFmtId="0" fontId="0" fillId="18" borderId="8" xfId="0" applyFill="1" applyBorder="1" applyAlignment="1"/>
    <xf numFmtId="0" fontId="0" fillId="18" borderId="0" xfId="0" applyFill="1" applyBorder="1" applyAlignment="1"/>
    <xf numFmtId="0" fontId="0" fillId="18" borderId="0" xfId="0" applyFill="1"/>
    <xf numFmtId="0" fontId="0" fillId="18" borderId="8" xfId="0" applyFill="1" applyBorder="1"/>
    <xf numFmtId="0" fontId="20" fillId="18" borderId="8" xfId="0" applyFont="1" applyFill="1" applyBorder="1" applyAlignment="1">
      <alignment horizontal="right"/>
    </xf>
    <xf numFmtId="0" fontId="0" fillId="18" borderId="84" xfId="0" applyFill="1" applyBorder="1" applyAlignment="1"/>
    <xf numFmtId="0" fontId="0" fillId="18" borderId="9" xfId="0" applyFill="1" applyBorder="1" applyAlignment="1"/>
    <xf numFmtId="0" fontId="0" fillId="18" borderId="85" xfId="0" applyFill="1" applyBorder="1" applyAlignment="1"/>
    <xf numFmtId="0" fontId="0" fillId="18" borderId="10" xfId="0" applyFill="1" applyBorder="1" applyAlignment="1"/>
    <xf numFmtId="0" fontId="0" fillId="18" borderId="41" xfId="0" applyFill="1" applyBorder="1"/>
    <xf numFmtId="0" fontId="0" fillId="18" borderId="42" xfId="0" applyFill="1" applyBorder="1" applyAlignment="1">
      <alignment horizontal="right"/>
    </xf>
    <xf numFmtId="0" fontId="7" fillId="6" borderId="20" xfId="0" applyFont="1" applyFill="1" applyBorder="1"/>
    <xf numFmtId="0" fontId="7" fillId="6" borderId="0" xfId="0" applyFont="1" applyFill="1"/>
    <xf numFmtId="0" fontId="49" fillId="6" borderId="4" xfId="0" applyFont="1" applyFill="1" applyBorder="1" applyAlignment="1" applyProtection="1">
      <alignment horizontal="left" vertical="center"/>
    </xf>
    <xf numFmtId="0" fontId="2" fillId="2"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xf>
    <xf numFmtId="0" fontId="14" fillId="2" borderId="2" xfId="0" applyFont="1" applyFill="1" applyBorder="1" applyAlignment="1" applyProtection="1">
      <alignment horizontal="left" vertical="center" wrapText="1"/>
    </xf>
    <xf numFmtId="0" fontId="13" fillId="6" borderId="0" xfId="0" applyFont="1" applyFill="1" applyBorder="1" applyAlignment="1" applyProtection="1">
      <alignment horizontal="center" vertical="center" wrapText="1"/>
    </xf>
    <xf numFmtId="0" fontId="10" fillId="6" borderId="6" xfId="0" applyFont="1" applyFill="1" applyBorder="1" applyAlignment="1" applyProtection="1">
      <alignment horizontal="center" vertical="center" wrapText="1"/>
    </xf>
    <xf numFmtId="0" fontId="1" fillId="2" borderId="4" xfId="0" applyFont="1" applyFill="1" applyBorder="1" applyAlignment="1" applyProtection="1">
      <alignment horizontal="left" vertical="center"/>
      <protection hidden="1"/>
    </xf>
    <xf numFmtId="0" fontId="2" fillId="0" borderId="86" xfId="0" applyFont="1" applyFill="1" applyBorder="1" applyAlignment="1" applyProtection="1">
      <alignment horizontal="center" vertical="center" wrapText="1"/>
      <protection hidden="1"/>
    </xf>
    <xf numFmtId="0" fontId="11" fillId="6" borderId="4" xfId="0" applyFont="1" applyFill="1" applyBorder="1" applyAlignment="1" applyProtection="1">
      <alignment horizontal="center" vertical="center" wrapText="1"/>
      <protection hidden="1"/>
    </xf>
    <xf numFmtId="0" fontId="0" fillId="9" borderId="0" xfId="0" applyFill="1" applyAlignment="1">
      <alignment horizontal="left"/>
    </xf>
    <xf numFmtId="0" fontId="50" fillId="19" borderId="38" xfId="0" applyFont="1" applyFill="1" applyBorder="1" applyAlignment="1" applyProtection="1">
      <alignment horizontal="left" vertical="center"/>
    </xf>
    <xf numFmtId="0" fontId="0" fillId="20" borderId="0" xfId="0" applyFill="1" applyAlignment="1">
      <alignment horizontal="left"/>
    </xf>
    <xf numFmtId="0" fontId="0" fillId="7" borderId="0" xfId="0" applyFill="1" applyAlignment="1">
      <alignment horizontal="left"/>
    </xf>
    <xf numFmtId="0" fontId="0" fillId="7" borderId="5" xfId="0" applyFont="1" applyFill="1" applyBorder="1" applyAlignment="1" applyProtection="1">
      <alignment horizontal="center" vertical="center" wrapText="1"/>
    </xf>
    <xf numFmtId="0" fontId="0" fillId="9" borderId="5" xfId="0" applyFont="1" applyFill="1" applyBorder="1" applyAlignment="1" applyProtection="1">
      <alignment horizontal="center" vertical="center" wrapText="1"/>
    </xf>
    <xf numFmtId="0" fontId="0" fillId="9" borderId="0" xfId="0" applyFont="1" applyFill="1" applyAlignment="1" applyProtection="1">
      <alignment horizontal="center" vertical="center" wrapText="1"/>
    </xf>
    <xf numFmtId="0" fontId="0" fillId="9" borderId="7" xfId="0" applyFont="1" applyFill="1" applyBorder="1" applyAlignment="1" applyProtection="1">
      <alignment horizontal="center" vertical="center" wrapText="1"/>
    </xf>
    <xf numFmtId="14" fontId="1" fillId="2" borderId="14" xfId="0" applyNumberFormat="1" applyFont="1" applyFill="1" applyBorder="1" applyAlignment="1" applyProtection="1">
      <alignment horizontal="left" vertical="center" wrapText="1"/>
    </xf>
    <xf numFmtId="0" fontId="31" fillId="17" borderId="8" xfId="0" applyFont="1" applyFill="1" applyBorder="1" applyAlignment="1">
      <alignment horizontal="center" vertical="center" wrapText="1"/>
    </xf>
    <xf numFmtId="0" fontId="18" fillId="17" borderId="77" xfId="0" applyFont="1" applyFill="1" applyBorder="1" applyAlignment="1" applyProtection="1">
      <alignment horizontal="right" vertical="center"/>
    </xf>
    <xf numFmtId="0" fontId="35" fillId="7" borderId="0" xfId="0" applyFont="1" applyFill="1" applyAlignment="1" applyProtection="1">
      <alignment horizontal="center" vertical="top" wrapText="1"/>
    </xf>
    <xf numFmtId="0" fontId="35" fillId="13" borderId="0" xfId="0" applyFont="1" applyFill="1" applyAlignment="1" applyProtection="1">
      <alignment horizontal="center" vertical="top" wrapText="1"/>
    </xf>
    <xf numFmtId="0" fontId="0" fillId="21" borderId="66" xfId="0" applyFill="1" applyBorder="1" applyProtection="1">
      <protection locked="0"/>
    </xf>
    <xf numFmtId="0" fontId="14" fillId="10" borderId="64" xfId="0" applyFont="1" applyFill="1" applyBorder="1" applyAlignment="1" applyProtection="1">
      <alignment horizontal="left" vertical="center"/>
    </xf>
    <xf numFmtId="0" fontId="27" fillId="9" borderId="64" xfId="0" applyFont="1" applyFill="1" applyBorder="1" applyAlignment="1" applyProtection="1">
      <alignment horizontal="left" vertical="center"/>
    </xf>
    <xf numFmtId="0" fontId="0" fillId="13" borderId="64" xfId="0" applyFill="1" applyBorder="1"/>
    <xf numFmtId="0" fontId="15" fillId="2" borderId="68" xfId="0" applyFont="1" applyFill="1" applyBorder="1" applyAlignment="1" applyProtection="1">
      <alignment horizontal="center" vertical="center"/>
    </xf>
    <xf numFmtId="166" fontId="15" fillId="2" borderId="69" xfId="0" applyNumberFormat="1" applyFont="1" applyFill="1" applyBorder="1" applyAlignment="1" applyProtection="1">
      <alignment horizontal="center" vertical="center"/>
    </xf>
    <xf numFmtId="0" fontId="0" fillId="9" borderId="64" xfId="0" applyFill="1" applyBorder="1" applyAlignment="1" applyProtection="1">
      <alignment horizontal="center" vertical="center"/>
    </xf>
    <xf numFmtId="0" fontId="15" fillId="5" borderId="56" xfId="0" applyFont="1" applyFill="1" applyBorder="1" applyAlignment="1" applyProtection="1">
      <alignment horizontal="center" vertical="center"/>
      <protection locked="0"/>
    </xf>
    <xf numFmtId="0" fontId="15" fillId="5" borderId="57" xfId="0" applyFont="1" applyFill="1" applyBorder="1" applyAlignment="1" applyProtection="1">
      <alignment horizontal="center" vertical="center"/>
      <protection locked="0"/>
    </xf>
    <xf numFmtId="0" fontId="15" fillId="21" borderId="57" xfId="0" applyFont="1" applyFill="1" applyBorder="1" applyAlignment="1" applyProtection="1">
      <alignment horizontal="center" vertical="center"/>
      <protection locked="0"/>
    </xf>
    <xf numFmtId="0" fontId="15" fillId="21" borderId="92" xfId="0" applyFont="1" applyFill="1" applyBorder="1" applyAlignment="1" applyProtection="1">
      <alignment horizontal="center" vertical="center"/>
      <protection locked="0"/>
    </xf>
    <xf numFmtId="0" fontId="15" fillId="21" borderId="93" xfId="0" applyFont="1" applyFill="1" applyBorder="1" applyAlignment="1" applyProtection="1">
      <alignment horizontal="center" vertical="center"/>
      <protection locked="0"/>
    </xf>
    <xf numFmtId="0" fontId="15" fillId="5" borderId="92" xfId="0" applyFont="1" applyFill="1" applyBorder="1" applyAlignment="1" applyProtection="1">
      <alignment horizontal="center" vertical="center"/>
      <protection locked="0"/>
    </xf>
    <xf numFmtId="0" fontId="15" fillId="5" borderId="93" xfId="0" applyFont="1" applyFill="1" applyBorder="1" applyAlignment="1" applyProtection="1">
      <alignment horizontal="center" vertical="center"/>
      <protection locked="0"/>
    </xf>
    <xf numFmtId="0" fontId="15" fillId="21" borderId="56" xfId="0" applyFont="1" applyFill="1" applyBorder="1" applyAlignment="1" applyProtection="1">
      <alignment horizontal="center" vertical="center"/>
      <protection locked="0"/>
    </xf>
    <xf numFmtId="0" fontId="15" fillId="21" borderId="5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xf>
    <xf numFmtId="0" fontId="0" fillId="0" borderId="0" xfId="0"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0" fillId="0" borderId="53" xfId="0" applyFill="1" applyBorder="1" applyAlignment="1" applyProtection="1">
      <alignment horizontal="center" vertical="center"/>
    </xf>
    <xf numFmtId="0" fontId="15" fillId="10" borderId="64" xfId="0" applyFont="1" applyFill="1" applyBorder="1" applyAlignment="1" applyProtection="1">
      <alignment horizontal="center" vertical="center"/>
    </xf>
    <xf numFmtId="0" fontId="15" fillId="5" borderId="75" xfId="0" applyFont="1" applyFill="1" applyBorder="1" applyAlignment="1" applyProtection="1">
      <alignment horizontal="center" vertical="center"/>
      <protection locked="0"/>
    </xf>
    <xf numFmtId="0" fontId="15" fillId="21" borderId="75" xfId="0" applyFont="1" applyFill="1" applyBorder="1" applyAlignment="1" applyProtection="1">
      <alignment horizontal="center" vertical="center"/>
      <protection locked="0"/>
    </xf>
    <xf numFmtId="0" fontId="15" fillId="21" borderId="95" xfId="0" applyFont="1" applyFill="1" applyBorder="1" applyAlignment="1" applyProtection="1">
      <alignment horizontal="center" vertical="center"/>
      <protection locked="0"/>
    </xf>
    <xf numFmtId="0" fontId="15" fillId="5" borderId="94" xfId="0" applyFont="1" applyFill="1" applyBorder="1" applyAlignment="1" applyProtection="1">
      <alignment horizontal="center" vertical="center"/>
      <protection locked="0"/>
    </xf>
    <xf numFmtId="0" fontId="15" fillId="5" borderId="95" xfId="0" applyFont="1" applyFill="1" applyBorder="1" applyAlignment="1" applyProtection="1">
      <alignment horizontal="center" vertical="center"/>
      <protection locked="0"/>
    </xf>
    <xf numFmtId="0" fontId="15" fillId="21" borderId="94" xfId="0" applyFont="1" applyFill="1" applyBorder="1" applyAlignment="1" applyProtection="1">
      <alignment horizontal="center" vertical="center"/>
      <protection locked="0"/>
    </xf>
    <xf numFmtId="0" fontId="15" fillId="21" borderId="79" xfId="0" applyFont="1" applyFill="1" applyBorder="1" applyAlignment="1" applyProtection="1">
      <alignment horizontal="center" vertical="center"/>
      <protection locked="0"/>
    </xf>
    <xf numFmtId="0" fontId="7" fillId="6" borderId="2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51" fillId="2" borderId="48" xfId="0" applyFont="1" applyFill="1" applyBorder="1" applyAlignment="1" applyProtection="1">
      <alignment horizontal="left" vertical="center" wrapText="1"/>
    </xf>
    <xf numFmtId="0" fontId="51" fillId="2" borderId="48" xfId="0" applyFont="1" applyFill="1" applyBorder="1" applyAlignment="1" applyProtection="1">
      <alignment horizontal="left" vertical="center"/>
    </xf>
    <xf numFmtId="0" fontId="51" fillId="8" borderId="48" xfId="0" applyFont="1" applyFill="1" applyBorder="1" applyAlignment="1" applyProtection="1">
      <alignment horizontal="center" vertical="center" wrapText="1"/>
    </xf>
    <xf numFmtId="0" fontId="51" fillId="11" borderId="48" xfId="0" applyFont="1" applyFill="1" applyBorder="1" applyAlignment="1" applyProtection="1">
      <alignment horizontal="left" vertical="center" wrapText="1"/>
    </xf>
    <xf numFmtId="0" fontId="51" fillId="12" borderId="47" xfId="0" applyFont="1" applyFill="1" applyBorder="1" applyAlignment="1" applyProtection="1">
      <alignment horizontal="center" vertical="center" wrapText="1"/>
    </xf>
    <xf numFmtId="0" fontId="15" fillId="0" borderId="0" xfId="0" applyFont="1"/>
    <xf numFmtId="0" fontId="15" fillId="0" borderId="15" xfId="0" applyFont="1" applyBorder="1" applyAlignment="1" applyProtection="1">
      <alignment horizontal="center"/>
    </xf>
    <xf numFmtId="0" fontId="15" fillId="5" borderId="37" xfId="0" applyFont="1" applyFill="1" applyBorder="1" applyProtection="1">
      <protection locked="0"/>
    </xf>
    <xf numFmtId="14" fontId="15" fillId="5" borderId="37" xfId="0" applyNumberFormat="1" applyFont="1" applyFill="1" applyBorder="1" applyProtection="1">
      <protection locked="0"/>
    </xf>
    <xf numFmtId="0" fontId="15" fillId="0" borderId="0" xfId="0" applyFont="1" applyAlignment="1">
      <alignment horizontal="right"/>
    </xf>
    <xf numFmtId="0" fontId="15" fillId="21" borderId="37" xfId="0" applyFont="1" applyFill="1" applyBorder="1" applyProtection="1">
      <protection locked="0"/>
    </xf>
    <xf numFmtId="14" fontId="15" fillId="21" borderId="37" xfId="0" applyNumberFormat="1" applyFont="1" applyFill="1" applyBorder="1" applyProtection="1">
      <protection locked="0"/>
    </xf>
    <xf numFmtId="0" fontId="0" fillId="5" borderId="59" xfId="0" applyFill="1" applyBorder="1" applyAlignment="1" applyProtection="1">
      <alignment horizontal="center" vertical="center"/>
      <protection locked="0"/>
    </xf>
    <xf numFmtId="0" fontId="0" fillId="5" borderId="56" xfId="0" applyFill="1" applyBorder="1" applyAlignment="1" applyProtection="1">
      <alignment horizontal="center" vertical="center"/>
      <protection locked="0"/>
    </xf>
    <xf numFmtId="0" fontId="0" fillId="21" borderId="60" xfId="0" applyFill="1" applyBorder="1" applyAlignment="1" applyProtection="1">
      <alignment horizontal="center" vertical="center"/>
      <protection locked="0"/>
    </xf>
    <xf numFmtId="0" fontId="0" fillId="21" borderId="57" xfId="0" applyFill="1" applyBorder="1" applyAlignment="1" applyProtection="1">
      <alignment horizontal="center" vertical="center"/>
      <protection locked="0"/>
    </xf>
    <xf numFmtId="0" fontId="0" fillId="5" borderId="93" xfId="0" applyFill="1" applyBorder="1" applyAlignment="1" applyProtection="1">
      <alignment horizontal="center" vertical="center"/>
      <protection locked="0"/>
    </xf>
    <xf numFmtId="0" fontId="0" fillId="21" borderId="59" xfId="0" applyFill="1" applyBorder="1" applyAlignment="1" applyProtection="1">
      <alignment horizontal="center" vertical="center"/>
      <protection locked="0"/>
    </xf>
    <xf numFmtId="0" fontId="0" fillId="21" borderId="56"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5" borderId="57" xfId="0" applyFill="1" applyBorder="1" applyAlignment="1" applyProtection="1">
      <alignment horizontal="center" vertical="center"/>
      <protection locked="0"/>
    </xf>
    <xf numFmtId="0" fontId="0" fillId="5" borderId="92" xfId="0" applyFill="1" applyBorder="1" applyAlignment="1" applyProtection="1">
      <alignment horizontal="center" vertical="center"/>
      <protection locked="0"/>
    </xf>
    <xf numFmtId="0" fontId="0" fillId="21" borderId="61" xfId="0" applyFill="1" applyBorder="1" applyAlignment="1" applyProtection="1">
      <alignment horizontal="center" vertical="center"/>
      <protection locked="0"/>
    </xf>
    <xf numFmtId="0" fontId="0" fillId="21" borderId="58" xfId="0" applyFill="1" applyBorder="1" applyAlignment="1" applyProtection="1">
      <alignment horizontal="center" vertical="center"/>
      <protection locked="0"/>
    </xf>
    <xf numFmtId="0" fontId="39" fillId="6" borderId="18" xfId="0" applyFont="1" applyFill="1" applyBorder="1" applyAlignment="1" applyProtection="1">
      <alignment vertical="top"/>
      <protection hidden="1"/>
    </xf>
    <xf numFmtId="0" fontId="22" fillId="6" borderId="0" xfId="0" applyFont="1" applyFill="1" applyBorder="1" applyAlignment="1">
      <alignment vertical="top"/>
    </xf>
    <xf numFmtId="0" fontId="44" fillId="6" borderId="54" xfId="0" applyFont="1" applyFill="1" applyBorder="1" applyAlignment="1">
      <alignment vertical="top"/>
    </xf>
    <xf numFmtId="166" fontId="44" fillId="6" borderId="0" xfId="0" applyNumberFormat="1" applyFont="1" applyFill="1" applyBorder="1" applyAlignment="1" applyProtection="1">
      <alignment vertical="top"/>
    </xf>
    <xf numFmtId="0" fontId="1" fillId="4" borderId="29" xfId="0" applyFont="1" applyFill="1" applyBorder="1" applyAlignment="1" applyProtection="1">
      <alignment horizontal="left" vertical="center"/>
      <protection locked="0"/>
    </xf>
    <xf numFmtId="0" fontId="12" fillId="4" borderId="14" xfId="0" applyFont="1" applyFill="1" applyBorder="1" applyAlignment="1" applyProtection="1">
      <alignment vertical="center"/>
      <protection locked="0"/>
    </xf>
    <xf numFmtId="14" fontId="36" fillId="21" borderId="96" xfId="0" applyNumberFormat="1" applyFont="1" applyFill="1" applyBorder="1" applyAlignment="1" applyProtection="1">
      <alignment horizontal="center" vertical="center"/>
      <protection locked="0"/>
    </xf>
    <xf numFmtId="14" fontId="36" fillId="21" borderId="97" xfId="0" applyNumberFormat="1" applyFont="1" applyFill="1" applyBorder="1" applyAlignment="1" applyProtection="1">
      <alignment horizontal="center" vertical="center"/>
      <protection locked="0"/>
    </xf>
    <xf numFmtId="14" fontId="36" fillId="21" borderId="98" xfId="0" applyNumberFormat="1" applyFont="1" applyFill="1" applyBorder="1" applyAlignment="1" applyProtection="1">
      <alignment horizontal="center" vertical="center"/>
      <protection locked="0"/>
    </xf>
    <xf numFmtId="14" fontId="35" fillId="5" borderId="92" xfId="0" applyNumberFormat="1" applyFont="1" applyFill="1" applyBorder="1" applyAlignment="1" applyProtection="1">
      <alignment horizontal="center" vertical="center"/>
      <protection locked="0"/>
    </xf>
    <xf numFmtId="0" fontId="35" fillId="5" borderId="93" xfId="0" applyFont="1" applyFill="1" applyBorder="1" applyAlignment="1" applyProtection="1">
      <alignment horizontal="center" vertical="center"/>
      <protection locked="0"/>
    </xf>
    <xf numFmtId="14" fontId="35" fillId="5" borderId="93" xfId="0" applyNumberFormat="1" applyFont="1" applyFill="1" applyBorder="1" applyAlignment="1" applyProtection="1">
      <alignment horizontal="center" vertical="center"/>
      <protection locked="0"/>
    </xf>
    <xf numFmtId="0" fontId="2" fillId="0" borderId="99" xfId="0" applyFont="1" applyFill="1" applyBorder="1" applyAlignment="1" applyProtection="1">
      <alignment horizontal="center" vertical="center" wrapText="1"/>
    </xf>
    <xf numFmtId="0" fontId="18" fillId="17" borderId="14" xfId="0" applyFont="1" applyFill="1" applyBorder="1" applyAlignment="1" applyProtection="1">
      <alignment horizontal="right" vertical="center"/>
    </xf>
    <xf numFmtId="0" fontId="18" fillId="6" borderId="67" xfId="0" applyFont="1" applyFill="1" applyBorder="1" applyAlignment="1" applyProtection="1">
      <alignment horizontal="right" vertical="center" wrapText="1"/>
    </xf>
    <xf numFmtId="0" fontId="18" fillId="6" borderId="77" xfId="0" applyFont="1" applyFill="1" applyBorder="1" applyAlignment="1" applyProtection="1">
      <alignment horizontal="right" vertical="center" wrapText="1"/>
    </xf>
    <xf numFmtId="0" fontId="25" fillId="6" borderId="0" xfId="0" applyFont="1" applyFill="1" applyBorder="1" applyAlignment="1" applyProtection="1">
      <alignment vertical="center"/>
      <protection hidden="1"/>
    </xf>
    <xf numFmtId="0" fontId="18" fillId="6" borderId="80" xfId="0" applyFont="1" applyFill="1" applyBorder="1" applyAlignment="1" applyProtection="1">
      <alignment horizontal="right" vertical="center" wrapText="1"/>
    </xf>
    <xf numFmtId="0" fontId="18" fillId="6" borderId="9" xfId="0" applyFont="1" applyFill="1" applyBorder="1" applyAlignment="1" applyProtection="1">
      <alignment horizontal="right" vertical="center"/>
    </xf>
    <xf numFmtId="0" fontId="18" fillId="6" borderId="101" xfId="0" applyFont="1" applyFill="1" applyBorder="1" applyAlignment="1" applyProtection="1">
      <alignment horizontal="right" vertical="center" wrapText="1"/>
    </xf>
    <xf numFmtId="0" fontId="1" fillId="4" borderId="102" xfId="0" applyFont="1" applyFill="1" applyBorder="1" applyAlignment="1" applyProtection="1">
      <alignment horizontal="left" vertical="center" wrapText="1"/>
      <protection locked="0"/>
    </xf>
    <xf numFmtId="0" fontId="24" fillId="6" borderId="103" xfId="0" applyFont="1" applyFill="1" applyBorder="1" applyAlignment="1" applyProtection="1">
      <alignment vertical="center"/>
      <protection hidden="1"/>
    </xf>
    <xf numFmtId="0" fontId="24" fillId="6" borderId="80" xfId="0" applyFont="1" applyFill="1" applyBorder="1" applyAlignment="1" applyProtection="1">
      <alignment vertical="center"/>
      <protection hidden="1"/>
    </xf>
    <xf numFmtId="14" fontId="0" fillId="7" borderId="0" xfId="0" applyNumberFormat="1" applyFill="1"/>
    <xf numFmtId="0" fontId="0" fillId="7" borderId="0" xfId="0" applyFill="1" applyAlignment="1">
      <alignment horizontal="center"/>
    </xf>
    <xf numFmtId="0" fontId="10" fillId="7" borderId="0" xfId="0" applyFont="1" applyFill="1" applyAlignment="1">
      <alignment horizontal="center"/>
    </xf>
    <xf numFmtId="0" fontId="0" fillId="0" borderId="0" xfId="0" quotePrefix="1" applyNumberFormat="1"/>
    <xf numFmtId="14" fontId="11" fillId="6" borderId="39" xfId="0" applyNumberFormat="1" applyFont="1" applyFill="1" applyBorder="1" applyAlignment="1" applyProtection="1">
      <alignment horizontal="center" vertical="center" wrapText="1"/>
      <protection hidden="1"/>
    </xf>
    <xf numFmtId="14" fontId="11" fillId="6" borderId="40" xfId="0" applyNumberFormat="1" applyFont="1" applyFill="1" applyBorder="1" applyAlignment="1" applyProtection="1">
      <alignment horizontal="center" vertical="center" wrapText="1"/>
      <protection hidden="1"/>
    </xf>
    <xf numFmtId="14" fontId="11" fillId="6" borderId="40" xfId="0" applyNumberFormat="1" applyFont="1" applyFill="1" applyBorder="1" applyAlignment="1" applyProtection="1">
      <alignment horizontal="center" vertical="center" wrapText="1"/>
    </xf>
    <xf numFmtId="0" fontId="11" fillId="6" borderId="2" xfId="0" applyFont="1" applyFill="1" applyBorder="1" applyAlignment="1" applyProtection="1">
      <alignment horizontal="left" vertical="center" wrapText="1"/>
    </xf>
    <xf numFmtId="0" fontId="0" fillId="6" borderId="104" xfId="0" applyFill="1" applyBorder="1" applyAlignment="1">
      <alignment horizontal="center" vertical="center"/>
    </xf>
    <xf numFmtId="0" fontId="1" fillId="6" borderId="81" xfId="0" applyFont="1" applyFill="1" applyBorder="1" applyAlignment="1">
      <alignment horizontal="left" vertical="center"/>
    </xf>
    <xf numFmtId="0" fontId="0" fillId="6" borderId="0" xfId="0" applyFill="1" applyBorder="1" applyAlignment="1" applyProtection="1">
      <alignment horizontal="center"/>
    </xf>
    <xf numFmtId="0" fontId="0" fillId="0" borderId="0" xfId="0" applyFill="1" applyAlignment="1" applyProtection="1">
      <alignment horizontal="center"/>
    </xf>
    <xf numFmtId="0" fontId="15" fillId="0" borderId="0" xfId="0" applyFont="1" applyAlignment="1" applyProtection="1">
      <alignment horizontal="center"/>
    </xf>
    <xf numFmtId="0" fontId="15" fillId="0" borderId="0" xfId="0" applyFont="1" applyFill="1" applyAlignment="1" applyProtection="1">
      <alignment horizontal="center"/>
    </xf>
    <xf numFmtId="9" fontId="15" fillId="0" borderId="0" xfId="0" applyNumberFormat="1" applyFont="1" applyFill="1" applyAlignment="1" applyProtection="1">
      <alignment horizontal="center"/>
    </xf>
    <xf numFmtId="0" fontId="0" fillId="6" borderId="0" xfId="0" applyFill="1" applyAlignment="1" applyProtection="1">
      <alignment horizontal="center"/>
    </xf>
    <xf numFmtId="9" fontId="0" fillId="0" borderId="0" xfId="0" applyNumberFormat="1" applyFill="1" applyAlignment="1" applyProtection="1">
      <alignment horizontal="center"/>
    </xf>
    <xf numFmtId="0" fontId="0" fillId="0" borderId="0" xfId="0" applyAlignment="1" applyProtection="1">
      <alignment horizontal="center"/>
    </xf>
    <xf numFmtId="0" fontId="52" fillId="12" borderId="0" xfId="0" applyFont="1" applyFill="1" applyBorder="1" applyAlignment="1" applyProtection="1">
      <alignment horizontal="center" vertical="center" wrapText="1"/>
    </xf>
    <xf numFmtId="0" fontId="52" fillId="12" borderId="0" xfId="0" applyNumberFormat="1" applyFont="1" applyFill="1" applyBorder="1" applyAlignment="1" applyProtection="1">
      <alignment horizontal="center" vertical="center" wrapText="1"/>
    </xf>
    <xf numFmtId="0" fontId="18" fillId="6" borderId="1" xfId="0" applyFont="1" applyFill="1" applyBorder="1" applyAlignment="1" applyProtection="1">
      <alignment horizontal="right" vertical="center" wrapText="1"/>
    </xf>
    <xf numFmtId="0" fontId="18" fillId="6" borderId="4" xfId="0" applyFont="1" applyFill="1" applyBorder="1" applyAlignment="1" applyProtection="1">
      <alignment horizontal="right" vertical="center"/>
    </xf>
    <xf numFmtId="0" fontId="18" fillId="6" borderId="4" xfId="0" applyFont="1" applyFill="1" applyBorder="1" applyAlignment="1" applyProtection="1">
      <alignment horizontal="right" vertical="center" wrapText="1"/>
    </xf>
    <xf numFmtId="14" fontId="54" fillId="0" borderId="0" xfId="0" applyNumberFormat="1" applyFont="1"/>
    <xf numFmtId="0" fontId="11" fillId="6" borderId="108" xfId="0" applyFont="1" applyFill="1" applyBorder="1" applyAlignment="1" applyProtection="1">
      <alignment horizontal="center" vertical="center" wrapText="1"/>
    </xf>
    <xf numFmtId="0" fontId="11" fillId="6" borderId="109" xfId="0" applyFont="1" applyFill="1" applyBorder="1" applyAlignment="1" applyProtection="1">
      <alignment horizontal="center" vertical="center" wrapText="1"/>
    </xf>
    <xf numFmtId="0" fontId="56" fillId="0" borderId="9" xfId="0" applyFont="1" applyBorder="1" applyAlignment="1">
      <alignment vertical="center" wrapText="1"/>
    </xf>
    <xf numFmtId="0" fontId="41" fillId="6" borderId="0" xfId="0" applyFont="1" applyFill="1" applyAlignment="1">
      <alignment horizontal="left" vertical="top"/>
    </xf>
    <xf numFmtId="0" fontId="7" fillId="6" borderId="0" xfId="0" applyFont="1" applyFill="1" applyAlignment="1">
      <alignment horizontal="left" vertical="center"/>
    </xf>
    <xf numFmtId="0" fontId="7" fillId="6" borderId="53" xfId="0" applyFont="1" applyFill="1" applyBorder="1" applyAlignment="1">
      <alignment horizontal="left" vertical="center"/>
    </xf>
    <xf numFmtId="166" fontId="26" fillId="2" borderId="21" xfId="0" applyNumberFormat="1" applyFont="1" applyFill="1" applyBorder="1" applyAlignment="1" applyProtection="1">
      <alignment horizontal="left" vertical="center" wrapText="1"/>
    </xf>
    <xf numFmtId="0" fontId="0" fillId="5" borderId="66" xfId="0" applyFill="1" applyBorder="1" applyAlignment="1" applyProtection="1">
      <alignment horizontal="left"/>
      <protection locked="0"/>
    </xf>
    <xf numFmtId="0" fontId="0" fillId="21" borderId="66" xfId="0" applyFill="1" applyBorder="1" applyAlignment="1" applyProtection="1">
      <alignment horizontal="left"/>
      <protection locked="0"/>
    </xf>
    <xf numFmtId="0" fontId="7" fillId="6" borderId="0" xfId="0" applyFont="1" applyFill="1" applyAlignment="1">
      <alignment horizontal="left"/>
    </xf>
    <xf numFmtId="0" fontId="0" fillId="6" borderId="0" xfId="0" applyFill="1" applyAlignment="1">
      <alignment horizontal="left"/>
    </xf>
    <xf numFmtId="0" fontId="44" fillId="6" borderId="0" xfId="0" applyFont="1" applyFill="1" applyBorder="1" applyAlignment="1">
      <alignment horizontal="left" vertical="top"/>
    </xf>
    <xf numFmtId="0" fontId="0" fillId="6" borderId="0" xfId="0" applyFill="1" applyBorder="1" applyAlignment="1">
      <alignment horizontal="left"/>
    </xf>
    <xf numFmtId="0" fontId="8" fillId="6" borderId="15" xfId="1" applyFont="1" applyFill="1" applyBorder="1" applyAlignment="1" applyProtection="1">
      <alignment horizontal="left" vertical="center" wrapText="1"/>
    </xf>
    <xf numFmtId="0" fontId="15" fillId="5" borderId="37" xfId="0" applyFont="1" applyFill="1" applyBorder="1" applyAlignment="1" applyProtection="1">
      <alignment horizontal="left"/>
      <protection locked="0"/>
    </xf>
    <xf numFmtId="0" fontId="15" fillId="21" borderId="37" xfId="0" applyFont="1" applyFill="1" applyBorder="1" applyAlignment="1" applyProtection="1">
      <alignment horizontal="left"/>
      <protection locked="0"/>
    </xf>
    <xf numFmtId="0" fontId="52" fillId="0" borderId="0" xfId="0" applyNumberFormat="1" applyFont="1" applyFill="1" applyBorder="1" applyAlignment="1" applyProtection="1">
      <alignment horizontal="center" vertical="center" wrapText="1"/>
    </xf>
    <xf numFmtId="0" fontId="15" fillId="0" borderId="0" xfId="0" applyNumberFormat="1" applyFont="1" applyFill="1" applyAlignment="1" applyProtection="1">
      <alignment horizontal="center"/>
    </xf>
    <xf numFmtId="0" fontId="0" fillId="0" borderId="0" xfId="0" applyNumberFormat="1" applyFill="1" applyBorder="1" applyAlignment="1" applyProtection="1">
      <alignment horizontal="left"/>
    </xf>
    <xf numFmtId="0" fontId="0" fillId="0" borderId="0" xfId="0" applyNumberFormat="1" applyFill="1" applyBorder="1" applyAlignment="1" applyProtection="1">
      <alignment horizontal="center"/>
    </xf>
    <xf numFmtId="0" fontId="0" fillId="0" borderId="0" xfId="0" applyNumberFormat="1" applyFill="1" applyAlignment="1" applyProtection="1">
      <alignment horizontal="center"/>
    </xf>
    <xf numFmtId="0" fontId="0" fillId="8" borderId="89" xfId="0" applyFill="1" applyBorder="1" applyAlignment="1">
      <alignment horizontal="center" vertical="center"/>
    </xf>
    <xf numFmtId="0" fontId="0" fillId="8" borderId="90" xfId="0" applyFill="1" applyBorder="1" applyAlignment="1">
      <alignment horizontal="center" vertical="center"/>
    </xf>
    <xf numFmtId="0" fontId="0" fillId="8" borderId="91" xfId="0" applyFill="1" applyBorder="1" applyAlignment="1">
      <alignment horizontal="center" vertical="center"/>
    </xf>
    <xf numFmtId="0" fontId="0" fillId="5" borderId="66" xfId="0" applyFill="1" applyBorder="1" applyAlignment="1" applyProtection="1">
      <alignment horizontal="center"/>
      <protection locked="0"/>
    </xf>
    <xf numFmtId="0" fontId="0" fillId="21" borderId="66" xfId="0" applyFill="1" applyBorder="1" applyAlignment="1" applyProtection="1">
      <alignment horizontal="center"/>
      <protection locked="0"/>
    </xf>
    <xf numFmtId="0" fontId="12" fillId="6" borderId="100" xfId="0" applyFont="1" applyFill="1" applyBorder="1" applyAlignment="1" applyProtection="1">
      <alignment vertical="center"/>
    </xf>
    <xf numFmtId="0" fontId="11" fillId="6" borderId="110" xfId="0" applyFont="1" applyFill="1" applyBorder="1" applyAlignment="1" applyProtection="1">
      <alignment horizontal="left" vertical="top" wrapText="1"/>
    </xf>
    <xf numFmtId="0" fontId="12" fillId="6" borderId="111" xfId="0" applyFont="1" applyFill="1" applyBorder="1" applyAlignment="1" applyProtection="1">
      <alignment horizontal="left" vertical="center" wrapText="1"/>
    </xf>
    <xf numFmtId="0" fontId="2" fillId="0" borderId="112" xfId="0" applyFont="1" applyFill="1" applyBorder="1" applyAlignment="1" applyProtection="1">
      <alignment horizontal="center" vertical="center" wrapText="1"/>
    </xf>
    <xf numFmtId="0" fontId="11" fillId="6" borderId="110" xfId="0" applyFont="1" applyFill="1" applyBorder="1" applyAlignment="1" applyProtection="1">
      <alignment horizontal="center" vertical="center" wrapText="1"/>
    </xf>
    <xf numFmtId="0" fontId="2" fillId="0" borderId="113" xfId="0" applyFont="1" applyFill="1" applyBorder="1" applyAlignment="1" applyProtection="1">
      <alignment horizontal="center" vertical="center" wrapText="1"/>
      <protection hidden="1"/>
    </xf>
    <xf numFmtId="0" fontId="2" fillId="0" borderId="114" xfId="0" applyFont="1" applyFill="1" applyBorder="1" applyAlignment="1" applyProtection="1">
      <alignment horizontal="center" vertical="center" wrapText="1"/>
      <protection hidden="1"/>
    </xf>
    <xf numFmtId="0" fontId="43" fillId="6" borderId="105" xfId="0" applyFont="1" applyFill="1" applyBorder="1" applyAlignment="1" applyProtection="1">
      <alignment horizontal="left" vertical="center"/>
    </xf>
    <xf numFmtId="0" fontId="2" fillId="0" borderId="115" xfId="0" applyFont="1" applyFill="1" applyBorder="1" applyAlignment="1" applyProtection="1">
      <alignment horizontal="center" vertical="center" wrapText="1"/>
      <protection hidden="1"/>
    </xf>
    <xf numFmtId="0" fontId="11" fillId="6" borderId="116" xfId="0" applyFont="1" applyFill="1" applyBorder="1" applyAlignment="1" applyProtection="1">
      <alignment horizontal="center" vertical="top" wrapText="1"/>
    </xf>
    <xf numFmtId="0" fontId="12" fillId="6" borderId="118" xfId="0" applyFont="1" applyFill="1" applyBorder="1" applyAlignment="1" applyProtection="1">
      <alignment horizontal="center" vertical="center" wrapText="1"/>
    </xf>
    <xf numFmtId="0" fontId="13" fillId="3" borderId="117" xfId="0" applyFont="1" applyFill="1" applyBorder="1" applyAlignment="1" applyProtection="1">
      <alignment horizontal="center" vertical="center" wrapText="1"/>
    </xf>
    <xf numFmtId="0" fontId="14" fillId="6" borderId="6" xfId="0" applyFont="1" applyFill="1" applyBorder="1" applyAlignment="1" applyProtection="1">
      <alignment horizontal="left" vertical="center" wrapText="1"/>
    </xf>
    <xf numFmtId="0" fontId="2" fillId="2" borderId="12"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protection hidden="1"/>
    </xf>
    <xf numFmtId="0" fontId="2" fillId="6" borderId="6" xfId="0" applyFont="1" applyFill="1" applyBorder="1" applyAlignment="1" applyProtection="1">
      <alignment horizontal="center" vertical="center" wrapText="1"/>
      <protection hidden="1"/>
    </xf>
    <xf numFmtId="0" fontId="2" fillId="6" borderId="16" xfId="0" applyFont="1" applyFill="1" applyBorder="1" applyAlignment="1" applyProtection="1">
      <alignment horizontal="center" vertical="center" wrapText="1"/>
      <protection hidden="1"/>
    </xf>
    <xf numFmtId="0" fontId="13" fillId="2" borderId="119" xfId="0" applyFont="1" applyFill="1" applyBorder="1" applyAlignment="1" applyProtection="1">
      <alignment horizontal="center" vertical="center" wrapText="1"/>
    </xf>
    <xf numFmtId="0" fontId="13" fillId="6" borderId="6" xfId="0" applyFont="1" applyFill="1" applyBorder="1" applyAlignment="1" applyProtection="1">
      <alignment horizontal="center" vertical="center" wrapText="1"/>
    </xf>
    <xf numFmtId="0" fontId="15" fillId="20" borderId="0" xfId="0" applyFont="1" applyFill="1" applyAlignment="1">
      <alignment horizontal="left"/>
    </xf>
    <xf numFmtId="0" fontId="20" fillId="18" borderId="9" xfId="0" applyFont="1" applyFill="1" applyBorder="1" applyAlignment="1">
      <alignment horizontal="right"/>
    </xf>
    <xf numFmtId="0" fontId="0" fillId="18" borderId="9" xfId="0" applyFill="1" applyBorder="1"/>
    <xf numFmtId="0" fontId="0" fillId="18" borderId="54" xfId="0" applyFill="1" applyBorder="1"/>
    <xf numFmtId="0" fontId="0" fillId="15" borderId="8" xfId="0" applyFill="1" applyBorder="1" applyAlignment="1"/>
    <xf numFmtId="0" fontId="0" fillId="15" borderId="0" xfId="0" applyFill="1" applyBorder="1" applyAlignment="1"/>
    <xf numFmtId="0" fontId="0" fillId="15" borderId="42" xfId="0" applyFill="1" applyBorder="1" applyAlignment="1">
      <alignment horizontal="center" vertical="center"/>
    </xf>
    <xf numFmtId="0" fontId="0" fillId="15" borderId="8" xfId="0" applyFill="1" applyBorder="1" applyAlignment="1">
      <alignment horizontal="center" vertical="center"/>
    </xf>
    <xf numFmtId="0" fontId="0" fillId="15" borderId="0" xfId="0" applyFill="1" applyBorder="1" applyAlignment="1">
      <alignment horizontal="center" vertical="center"/>
    </xf>
    <xf numFmtId="0" fontId="0" fillId="15" borderId="9" xfId="0" applyFill="1" applyBorder="1" applyAlignment="1">
      <alignment horizontal="center" vertical="center"/>
    </xf>
    <xf numFmtId="0" fontId="0" fillId="0" borderId="0" xfId="0" applyFill="1" applyBorder="1" applyAlignment="1"/>
    <xf numFmtId="0" fontId="0" fillId="0" borderId="8" xfId="0" applyFill="1" applyBorder="1" applyAlignment="1">
      <alignment horizontal="center" vertical="center"/>
    </xf>
    <xf numFmtId="0" fontId="0" fillId="0" borderId="42" xfId="0" applyFill="1" applyBorder="1" applyAlignment="1">
      <alignment horizontal="center" vertical="center"/>
    </xf>
    <xf numFmtId="0" fontId="0" fillId="15" borderId="85" xfId="0" applyFill="1" applyBorder="1" applyAlignment="1">
      <alignment wrapText="1"/>
    </xf>
    <xf numFmtId="0" fontId="0" fillId="15" borderId="85" xfId="0" applyFill="1" applyBorder="1" applyAlignment="1">
      <alignment horizontal="left" vertical="center" wrapText="1"/>
    </xf>
    <xf numFmtId="0" fontId="0" fillId="15" borderId="10" xfId="0" applyFill="1" applyBorder="1" applyAlignment="1">
      <alignment horizontal="left" vertical="center" wrapText="1"/>
    </xf>
    <xf numFmtId="0" fontId="0" fillId="15" borderId="10" xfId="0" applyFill="1" applyBorder="1" applyAlignment="1">
      <alignment wrapText="1"/>
    </xf>
    <xf numFmtId="0" fontId="0" fillId="15" borderId="9" xfId="0" applyFill="1" applyBorder="1" applyAlignment="1"/>
    <xf numFmtId="0" fontId="0" fillId="15" borderId="9" xfId="0" applyFill="1" applyBorder="1" applyAlignment="1">
      <alignment horizontal="left" vertical="center"/>
    </xf>
    <xf numFmtId="0" fontId="0" fillId="12" borderId="8" xfId="0" applyFill="1" applyBorder="1" applyAlignment="1"/>
    <xf numFmtId="0" fontId="0" fillId="12" borderId="0" xfId="0" applyFill="1" applyBorder="1" applyAlignment="1"/>
    <xf numFmtId="0" fontId="0" fillId="12" borderId="0" xfId="0" applyFill="1"/>
    <xf numFmtId="0" fontId="0" fillId="20" borderId="8" xfId="0" applyFill="1" applyBorder="1" applyAlignment="1"/>
    <xf numFmtId="0" fontId="0" fillId="20" borderId="0" xfId="0" applyFill="1" applyBorder="1" applyAlignment="1"/>
    <xf numFmtId="0" fontId="0" fillId="20" borderId="0" xfId="0" applyFill="1"/>
    <xf numFmtId="168" fontId="0" fillId="2" borderId="8" xfId="0" applyNumberFormat="1" applyFill="1" applyBorder="1" applyAlignment="1">
      <alignment horizontal="center" vertical="center"/>
    </xf>
    <xf numFmtId="168" fontId="0" fillId="11" borderId="8" xfId="0" applyNumberFormat="1" applyFill="1" applyBorder="1" applyAlignment="1">
      <alignment horizontal="center" vertical="center"/>
    </xf>
    <xf numFmtId="168" fontId="0" fillId="15" borderId="8" xfId="0" applyNumberFormat="1" applyFill="1" applyBorder="1" applyAlignment="1">
      <alignment horizontal="center" vertical="center"/>
    </xf>
    <xf numFmtId="168" fontId="0" fillId="8" borderId="8" xfId="0" applyNumberFormat="1" applyFill="1" applyBorder="1" applyAlignment="1">
      <alignment horizontal="center" vertical="center"/>
    </xf>
    <xf numFmtId="168" fontId="0" fillId="22" borderId="8" xfId="0" applyNumberFormat="1" applyFill="1" applyBorder="1" applyAlignment="1">
      <alignment horizontal="center" vertical="center"/>
    </xf>
    <xf numFmtId="0" fontId="0" fillId="0" borderId="41" xfId="0" applyFill="1" applyBorder="1" applyAlignment="1"/>
    <xf numFmtId="0" fontId="0" fillId="0" borderId="41" xfId="0" applyFill="1" applyBorder="1" applyAlignment="1">
      <alignment horizontal="center" vertical="center"/>
    </xf>
    <xf numFmtId="0" fontId="0" fillId="18" borderId="45" xfId="0" applyFill="1" applyBorder="1" applyAlignment="1"/>
    <xf numFmtId="0" fontId="0" fillId="18" borderId="44" xfId="0" applyFill="1" applyBorder="1"/>
    <xf numFmtId="0" fontId="0" fillId="15" borderId="123" xfId="0" applyFill="1" applyBorder="1" applyAlignment="1"/>
    <xf numFmtId="0" fontId="0" fillId="15" borderId="122" xfId="0" applyFill="1" applyBorder="1" applyAlignment="1"/>
    <xf numFmtId="0" fontId="0" fillId="15" borderId="122" xfId="0" applyFill="1" applyBorder="1"/>
    <xf numFmtId="168" fontId="0" fillId="15" borderId="123" xfId="0" applyNumberFormat="1" applyFill="1" applyBorder="1" applyAlignment="1">
      <alignment horizontal="center" vertical="center"/>
    </xf>
    <xf numFmtId="168" fontId="0" fillId="15" borderId="124" xfId="0" applyNumberFormat="1" applyFill="1" applyBorder="1" applyAlignment="1">
      <alignment horizontal="center" vertical="center"/>
    </xf>
    <xf numFmtId="168" fontId="0" fillId="22" borderId="125" xfId="0" applyNumberFormat="1" applyFill="1" applyBorder="1" applyAlignment="1">
      <alignment horizontal="center" vertical="center"/>
    </xf>
    <xf numFmtId="168" fontId="0" fillId="15" borderId="125" xfId="0" applyNumberFormat="1" applyFill="1" applyBorder="1" applyAlignment="1">
      <alignment horizontal="center" vertical="center"/>
    </xf>
    <xf numFmtId="0" fontId="0" fillId="15" borderId="120" xfId="0" applyFill="1" applyBorder="1" applyAlignment="1"/>
    <xf numFmtId="0" fontId="0" fillId="15" borderId="121" xfId="0" applyFill="1" applyBorder="1" applyAlignment="1"/>
    <xf numFmtId="0" fontId="0" fillId="15" borderId="121" xfId="0" applyFill="1" applyBorder="1"/>
    <xf numFmtId="168" fontId="0" fillId="22" borderId="120" xfId="0" applyNumberFormat="1" applyFill="1" applyBorder="1" applyAlignment="1">
      <alignment horizontal="center" vertical="center"/>
    </xf>
    <xf numFmtId="168" fontId="0" fillId="22" borderId="126" xfId="0" applyNumberFormat="1" applyFill="1" applyBorder="1" applyAlignment="1">
      <alignment horizontal="center" vertical="center"/>
    </xf>
    <xf numFmtId="0" fontId="0" fillId="20" borderId="41" xfId="0" applyFill="1" applyBorder="1" applyAlignment="1"/>
    <xf numFmtId="0" fontId="0" fillId="0" borderId="44" xfId="0" applyFill="1" applyBorder="1" applyAlignment="1"/>
    <xf numFmtId="0" fontId="0" fillId="12" borderId="42" xfId="0" applyFill="1" applyBorder="1" applyAlignment="1"/>
    <xf numFmtId="0" fontId="0" fillId="20" borderId="42" xfId="0" applyFill="1" applyBorder="1" applyAlignment="1"/>
    <xf numFmtId="0" fontId="0" fillId="12" borderId="41" xfId="0" applyFill="1" applyBorder="1" applyAlignment="1"/>
    <xf numFmtId="0" fontId="1" fillId="2" borderId="74" xfId="0" applyNumberFormat="1" applyFont="1" applyFill="1" applyBorder="1" applyAlignment="1" applyProtection="1">
      <alignment horizontal="left" vertical="center" wrapText="1"/>
    </xf>
    <xf numFmtId="0" fontId="1" fillId="4" borderId="88" xfId="0" applyFont="1" applyFill="1" applyBorder="1" applyAlignment="1" applyProtection="1">
      <alignment horizontal="left" vertical="center" wrapText="1"/>
      <protection locked="0" hidden="1"/>
    </xf>
    <xf numFmtId="0" fontId="12" fillId="4" borderId="19" xfId="0" applyFont="1" applyFill="1" applyBorder="1" applyAlignment="1" applyProtection="1">
      <alignment horizontal="left" vertical="center" wrapText="1"/>
      <protection locked="0"/>
    </xf>
    <xf numFmtId="0" fontId="12" fillId="4" borderId="20" xfId="0" applyFont="1" applyFill="1" applyBorder="1" applyAlignment="1" applyProtection="1">
      <alignment horizontal="left" vertical="center" wrapText="1"/>
      <protection locked="0"/>
    </xf>
    <xf numFmtId="0" fontId="12" fillId="4" borderId="21" xfId="0" applyFont="1" applyFill="1" applyBorder="1" applyAlignment="1" applyProtection="1">
      <alignment horizontal="left" vertical="center" wrapText="1"/>
      <protection locked="0"/>
    </xf>
    <xf numFmtId="0" fontId="12" fillId="4" borderId="22" xfId="0" applyFont="1" applyFill="1" applyBorder="1" applyAlignment="1" applyProtection="1">
      <alignment horizontal="left" vertical="center" wrapText="1"/>
      <protection locked="0"/>
    </xf>
    <xf numFmtId="0" fontId="12" fillId="4" borderId="23" xfId="0" applyFont="1" applyFill="1" applyBorder="1" applyAlignment="1" applyProtection="1">
      <alignment horizontal="left" vertical="center" wrapText="1"/>
      <protection locked="0"/>
    </xf>
    <xf numFmtId="0" fontId="1" fillId="4" borderId="22" xfId="0" applyFont="1" applyFill="1" applyBorder="1" applyAlignment="1" applyProtection="1">
      <alignment horizontal="left" vertical="center" wrapText="1"/>
      <protection locked="0"/>
    </xf>
    <xf numFmtId="0" fontId="1" fillId="4" borderId="23" xfId="0" applyFont="1" applyFill="1" applyBorder="1" applyAlignment="1" applyProtection="1">
      <alignment horizontal="left" vertical="center" wrapText="1"/>
      <protection locked="0"/>
    </xf>
    <xf numFmtId="0" fontId="1" fillId="4" borderId="24" xfId="0" applyFont="1" applyFill="1" applyBorder="1" applyAlignment="1" applyProtection="1">
      <alignment horizontal="left" vertical="center" wrapText="1"/>
      <protection locked="0"/>
    </xf>
    <xf numFmtId="0" fontId="12" fillId="4" borderId="81" xfId="0" applyFont="1" applyFill="1" applyBorder="1" applyAlignment="1" applyProtection="1">
      <alignment horizontal="left" vertical="center" wrapText="1"/>
      <protection locked="0"/>
    </xf>
    <xf numFmtId="0" fontId="12" fillId="4" borderId="28" xfId="0" applyFont="1" applyFill="1" applyBorder="1" applyAlignment="1" applyProtection="1">
      <alignment horizontal="left" vertical="center" wrapText="1"/>
      <protection locked="0"/>
    </xf>
    <xf numFmtId="0" fontId="1" fillId="4" borderId="87" xfId="0" applyFont="1" applyFill="1" applyBorder="1" applyAlignment="1" applyProtection="1">
      <alignment horizontal="left" vertical="center" wrapText="1"/>
      <protection locked="0" hidden="1"/>
    </xf>
    <xf numFmtId="0" fontId="10" fillId="0" borderId="12"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10" fillId="0" borderId="105" xfId="0" applyFont="1" applyFill="1" applyBorder="1" applyAlignment="1" applyProtection="1">
      <alignment horizontal="left" vertical="center" wrapText="1"/>
    </xf>
    <xf numFmtId="0" fontId="10" fillId="0" borderId="106" xfId="0" applyFont="1" applyFill="1" applyBorder="1" applyAlignment="1" applyProtection="1">
      <alignment horizontal="left" vertical="center" wrapText="1"/>
    </xf>
    <xf numFmtId="0" fontId="10" fillId="2" borderId="67" xfId="0" applyFont="1" applyFill="1" applyBorder="1" applyAlignment="1" applyProtection="1">
      <alignment horizontal="left" vertical="center" wrapText="1"/>
    </xf>
    <xf numFmtId="0" fontId="10" fillId="2" borderId="107" xfId="0" applyFont="1" applyFill="1" applyBorder="1" applyAlignment="1" applyProtection="1">
      <alignment horizontal="left" vertical="center" wrapText="1"/>
    </xf>
    <xf numFmtId="0" fontId="14" fillId="0" borderId="67" xfId="0" applyFont="1" applyFill="1" applyBorder="1" applyAlignment="1" applyProtection="1">
      <alignment horizontal="left" vertical="center" wrapText="1"/>
    </xf>
    <xf numFmtId="0" fontId="14" fillId="0" borderId="107" xfId="0" applyFont="1" applyFill="1" applyBorder="1" applyAlignment="1" applyProtection="1">
      <alignment horizontal="left" vertical="center" wrapText="1"/>
    </xf>
    <xf numFmtId="0" fontId="14" fillId="2" borderId="67" xfId="0" applyFont="1" applyFill="1" applyBorder="1" applyAlignment="1" applyProtection="1">
      <alignment horizontal="left" vertical="center" wrapText="1"/>
    </xf>
    <xf numFmtId="0" fontId="14" fillId="2" borderId="107" xfId="0" applyFont="1" applyFill="1" applyBorder="1" applyAlignment="1" applyProtection="1">
      <alignment horizontal="left" vertical="center" wrapText="1"/>
    </xf>
    <xf numFmtId="0" fontId="10" fillId="3" borderId="67" xfId="0" applyNumberFormat="1" applyFont="1" applyFill="1" applyBorder="1" applyAlignment="1" applyProtection="1">
      <alignment horizontal="left" vertical="center" wrapText="1"/>
    </xf>
    <xf numFmtId="0" fontId="10" fillId="3" borderId="107" xfId="0" applyNumberFormat="1" applyFont="1" applyFill="1" applyBorder="1" applyAlignment="1" applyProtection="1">
      <alignment horizontal="left" vertical="center" wrapText="1"/>
    </xf>
    <xf numFmtId="0" fontId="14" fillId="3" borderId="67" xfId="0" applyFont="1" applyFill="1" applyBorder="1" applyAlignment="1" applyProtection="1">
      <alignment horizontal="left" vertical="center" wrapText="1"/>
    </xf>
    <xf numFmtId="0" fontId="14" fillId="3" borderId="107" xfId="0" applyFont="1" applyFill="1" applyBorder="1" applyAlignment="1" applyProtection="1">
      <alignment horizontal="left" vertical="center" wrapText="1"/>
    </xf>
    <xf numFmtId="0" fontId="12" fillId="2" borderId="71" xfId="0" applyFont="1" applyFill="1" applyBorder="1" applyAlignment="1" applyProtection="1">
      <alignment horizontal="left" vertical="center" wrapText="1"/>
    </xf>
    <xf numFmtId="0" fontId="12" fillId="2" borderId="72" xfId="0" applyFont="1" applyFill="1" applyBorder="1" applyAlignment="1" applyProtection="1">
      <alignment horizontal="left" vertical="center" wrapText="1"/>
    </xf>
    <xf numFmtId="0" fontId="12" fillId="2" borderId="73" xfId="0" applyFont="1" applyFill="1" applyBorder="1" applyAlignment="1" applyProtection="1">
      <alignment horizontal="left" vertical="center" wrapText="1"/>
    </xf>
    <xf numFmtId="0" fontId="12" fillId="2" borderId="22"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 fillId="2" borderId="22" xfId="0" applyFont="1" applyFill="1" applyBorder="1" applyAlignment="1" applyProtection="1">
      <alignment horizontal="left" vertical="center" wrapText="1"/>
    </xf>
    <xf numFmtId="0" fontId="1" fillId="2" borderId="23" xfId="0" applyFont="1" applyFill="1" applyBorder="1" applyAlignment="1" applyProtection="1">
      <alignment horizontal="left" vertical="center" wrapText="1"/>
    </xf>
    <xf numFmtId="0" fontId="1" fillId="2" borderId="24"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34" fillId="6" borderId="15" xfId="0" applyFont="1" applyFill="1" applyBorder="1" applyAlignment="1" applyProtection="1">
      <alignment horizontal="center" vertical="center" wrapText="1"/>
    </xf>
    <xf numFmtId="0" fontId="34" fillId="6" borderId="0" xfId="0" applyFont="1" applyFill="1" applyBorder="1" applyAlignment="1" applyProtection="1">
      <alignment horizontal="center" vertical="center" wrapText="1"/>
    </xf>
    <xf numFmtId="0" fontId="34" fillId="6" borderId="46" xfId="0" applyFont="1" applyFill="1" applyBorder="1" applyAlignment="1" applyProtection="1">
      <alignment horizontal="center" vertical="center" wrapText="1"/>
    </xf>
    <xf numFmtId="0" fontId="7" fillId="6" borderId="0" xfId="0" applyFont="1" applyFill="1" applyAlignment="1" applyProtection="1">
      <alignment horizontal="center"/>
    </xf>
    <xf numFmtId="0" fontId="0" fillId="11" borderId="78" xfId="0" applyFill="1" applyBorder="1" applyAlignment="1">
      <alignment horizontal="center"/>
    </xf>
    <xf numFmtId="0" fontId="0" fillId="11" borderId="49" xfId="0" applyFill="1" applyBorder="1" applyAlignment="1">
      <alignment horizontal="center"/>
    </xf>
    <xf numFmtId="0" fontId="0" fillId="11" borderId="53" xfId="0" applyFill="1" applyBorder="1" applyAlignment="1">
      <alignment horizontal="center"/>
    </xf>
    <xf numFmtId="0" fontId="0" fillId="12" borderId="78" xfId="0" applyFill="1" applyBorder="1" applyAlignment="1">
      <alignment horizontal="center"/>
    </xf>
    <xf numFmtId="0" fontId="0" fillId="12" borderId="49" xfId="0" applyFill="1" applyBorder="1" applyAlignment="1">
      <alignment horizontal="center"/>
    </xf>
    <xf numFmtId="0" fontId="0" fillId="12" borderId="53" xfId="0" applyFill="1" applyBorder="1" applyAlignment="1">
      <alignment horizontal="center"/>
    </xf>
    <xf numFmtId="0" fontId="35" fillId="13" borderId="0" xfId="0" applyFont="1" applyFill="1" applyAlignment="1" applyProtection="1">
      <alignment horizontal="center" vertical="center" wrapText="1"/>
    </xf>
    <xf numFmtId="0" fontId="35" fillId="10" borderId="20" xfId="0" applyFont="1" applyFill="1" applyBorder="1" applyAlignment="1" applyProtection="1">
      <alignment horizontal="center" vertical="center" wrapText="1"/>
    </xf>
    <xf numFmtId="0" fontId="35" fillId="10" borderId="0" xfId="0" applyFont="1" applyFill="1" applyBorder="1" applyAlignment="1" applyProtection="1">
      <alignment horizontal="center" vertical="center" wrapText="1"/>
    </xf>
    <xf numFmtId="0" fontId="35" fillId="10" borderId="49" xfId="0" applyFont="1" applyFill="1" applyBorder="1" applyAlignment="1" applyProtection="1">
      <alignment horizontal="center" vertical="center" wrapText="1"/>
    </xf>
    <xf numFmtId="0" fontId="35" fillId="13" borderId="20" xfId="0" applyFont="1" applyFill="1" applyBorder="1" applyAlignment="1" applyProtection="1">
      <alignment horizontal="center" vertical="center" wrapText="1"/>
    </xf>
    <xf numFmtId="0" fontId="35" fillId="13" borderId="0" xfId="0" applyFont="1" applyFill="1" applyBorder="1" applyAlignment="1" applyProtection="1">
      <alignment horizontal="center" vertical="center" wrapText="1"/>
    </xf>
    <xf numFmtId="0" fontId="35" fillId="13" borderId="49" xfId="0" applyFont="1" applyFill="1" applyBorder="1" applyAlignment="1" applyProtection="1">
      <alignment horizontal="center" vertical="center" wrapText="1"/>
    </xf>
    <xf numFmtId="0" fontId="36" fillId="10" borderId="20" xfId="0" applyFont="1" applyFill="1" applyBorder="1" applyAlignment="1" applyProtection="1">
      <alignment horizontal="center" vertical="center" wrapText="1"/>
    </xf>
    <xf numFmtId="0" fontId="36" fillId="10" borderId="0" xfId="0" applyFont="1" applyFill="1" applyBorder="1" applyAlignment="1" applyProtection="1">
      <alignment horizontal="center" vertical="center" wrapText="1"/>
    </xf>
    <xf numFmtId="0" fontId="36" fillId="10" borderId="49" xfId="0" applyFont="1" applyFill="1" applyBorder="1" applyAlignment="1" applyProtection="1">
      <alignment horizontal="center" vertical="center" wrapText="1"/>
    </xf>
    <xf numFmtId="0" fontId="19" fillId="18" borderId="84" xfId="0" applyFont="1" applyFill="1" applyBorder="1" applyAlignment="1">
      <alignment horizontal="center"/>
    </xf>
    <xf numFmtId="0" fontId="19" fillId="18" borderId="50" xfId="0" applyFont="1" applyFill="1" applyBorder="1" applyAlignment="1">
      <alignment horizontal="center"/>
    </xf>
    <xf numFmtId="0" fontId="35" fillId="14" borderId="0" xfId="0" applyFont="1" applyFill="1" applyBorder="1" applyAlignment="1" applyProtection="1">
      <alignment horizontal="center" vertical="center" wrapText="1"/>
    </xf>
    <xf numFmtId="0" fontId="35" fillId="14" borderId="49" xfId="0" applyFont="1" applyFill="1" applyBorder="1" applyAlignment="1" applyProtection="1">
      <alignment horizontal="center" vertical="center" wrapText="1"/>
    </xf>
    <xf numFmtId="0" fontId="35" fillId="7" borderId="20" xfId="0" applyFont="1" applyFill="1" applyBorder="1" applyAlignment="1" applyProtection="1">
      <alignment horizontal="center" vertical="center" wrapText="1"/>
    </xf>
    <xf numFmtId="0" fontId="35" fillId="7" borderId="0" xfId="0" applyFont="1" applyFill="1" applyBorder="1" applyAlignment="1" applyProtection="1">
      <alignment horizontal="center" vertical="center" wrapText="1"/>
    </xf>
    <xf numFmtId="0" fontId="35" fillId="7" borderId="49" xfId="0" applyFont="1" applyFill="1" applyBorder="1" applyAlignment="1" applyProtection="1">
      <alignment horizontal="center" vertical="center" wrapText="1"/>
    </xf>
    <xf numFmtId="0" fontId="35" fillId="14" borderId="0" xfId="0" applyFont="1" applyFill="1" applyAlignment="1" applyProtection="1">
      <alignment horizontal="center" vertical="center" wrapText="1"/>
    </xf>
    <xf numFmtId="0" fontId="36" fillId="14" borderId="20" xfId="0" applyFont="1" applyFill="1" applyBorder="1" applyAlignment="1" applyProtection="1">
      <alignment horizontal="center" vertical="center" wrapText="1"/>
    </xf>
    <xf numFmtId="0" fontId="36" fillId="14" borderId="0" xfId="0" applyFont="1" applyFill="1" applyBorder="1" applyAlignment="1" applyProtection="1">
      <alignment horizontal="center" vertical="center" wrapText="1"/>
    </xf>
    <xf numFmtId="0" fontId="36" fillId="14" borderId="49" xfId="0" applyFont="1" applyFill="1" applyBorder="1" applyAlignment="1" applyProtection="1">
      <alignment horizontal="center" vertical="center" wrapText="1"/>
    </xf>
    <xf numFmtId="0" fontId="35" fillId="14" borderId="20" xfId="0" applyFont="1" applyFill="1" applyBorder="1" applyAlignment="1" applyProtection="1">
      <alignment horizontal="center" vertical="center" wrapText="1"/>
    </xf>
    <xf numFmtId="0" fontId="35" fillId="7" borderId="0" xfId="0" applyFont="1" applyFill="1" applyAlignment="1" applyProtection="1">
      <alignment horizontal="center" vertical="center" wrapText="1"/>
    </xf>
    <xf numFmtId="0" fontId="35" fillId="11" borderId="0" xfId="0" applyFont="1" applyFill="1" applyBorder="1" applyAlignment="1" applyProtection="1">
      <alignment horizontal="right" vertical="center" wrapText="1"/>
    </xf>
    <xf numFmtId="0" fontId="7" fillId="6" borderId="63"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7" fillId="6" borderId="77"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50" xfId="0" applyFont="1" applyFill="1" applyBorder="1" applyAlignment="1">
      <alignment horizontal="center" vertical="center"/>
    </xf>
    <xf numFmtId="0" fontId="7" fillId="6" borderId="77"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50" xfId="0" applyFont="1" applyFill="1" applyBorder="1" applyAlignment="1">
      <alignment horizontal="center" vertical="center" wrapText="1"/>
    </xf>
    <xf numFmtId="0" fontId="44" fillId="6" borderId="0" xfId="0" applyFont="1" applyFill="1" applyBorder="1" applyAlignment="1" applyProtection="1">
      <alignment horizontal="left" vertical="top"/>
    </xf>
    <xf numFmtId="0" fontId="44" fillId="6" borderId="0" xfId="0" applyFont="1" applyFill="1" applyBorder="1" applyAlignment="1" applyProtection="1">
      <alignment horizontal="left"/>
    </xf>
  </cellXfs>
  <cellStyles count="3">
    <cellStyle name="Hyperlink" xfId="1" builtinId="8"/>
    <cellStyle name="Normal" xfId="0" builtinId="0"/>
    <cellStyle name="Percent" xfId="2" builtinId="5"/>
  </cellStyles>
  <dxfs count="39">
    <dxf>
      <fill>
        <patternFill>
          <bgColor theme="9" tint="0.39994506668294322"/>
        </patternFill>
      </fill>
    </dxf>
    <dxf>
      <fill>
        <patternFill>
          <bgColor rgb="FFFFCCCC"/>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theme="9" tint="0.39994506668294322"/>
        </patternFill>
      </fill>
    </dxf>
    <dxf>
      <font>
        <color auto="1"/>
      </font>
      <fill>
        <patternFill>
          <bgColor theme="6" tint="0.3999450666829432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9" tint="0.39994506668294322"/>
        </patternFill>
      </fill>
    </dxf>
    <dxf>
      <fill>
        <patternFill>
          <bgColor theme="6" tint="0.3999450666829432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patternType="lightUp">
          <bgColor theme="0" tint="-0.14996795556505021"/>
        </patternFill>
      </fill>
    </dxf>
    <dxf>
      <fill>
        <patternFill patternType="lightUp">
          <bgColor rgb="FFFFCCCC"/>
        </patternFill>
      </fill>
    </dxf>
    <dxf>
      <fill>
        <patternFill patternType="lightUp">
          <bgColor theme="0" tint="-0.14996795556505021"/>
        </patternFill>
      </fill>
    </dxf>
    <dxf>
      <fill>
        <patternFill patternType="lightUp">
          <bgColor rgb="FFFFCCCC"/>
        </patternFill>
      </fill>
    </dxf>
    <dxf>
      <fill>
        <patternFill patternType="lightUp">
          <bgColor theme="0" tint="-0.14996795556505021"/>
        </patternFill>
      </fill>
    </dxf>
    <dxf>
      <fill>
        <patternFill patternType="lightUp">
          <bgColor rgb="FFFFCCCC"/>
        </patternFill>
      </fill>
    </dxf>
    <dxf>
      <fill>
        <patternFill patternType="lightUp">
          <bgColor theme="0" tint="-0.14996795556505021"/>
        </patternFill>
      </fill>
    </dxf>
    <dxf>
      <fill>
        <patternFill patternType="lightUp">
          <bgColor rgb="FFFFCCCC"/>
        </patternFill>
      </fill>
    </dxf>
    <dxf>
      <fill>
        <patternFill patternType="lightUp">
          <bgColor theme="0" tint="-0.14996795556505021"/>
        </patternFill>
      </fill>
    </dxf>
    <dxf>
      <fill>
        <patternFill patternType="lightUp">
          <bgColor rgb="FFFFCCCC"/>
        </patternFill>
      </fill>
    </dxf>
    <dxf>
      <fill>
        <patternFill patternType="lightUp">
          <bgColor theme="0" tint="-0.14996795556505021"/>
        </patternFill>
      </fill>
    </dxf>
    <dxf>
      <fill>
        <patternFill patternType="lightUp">
          <bgColor rgb="FFFFCCCC"/>
        </patternFill>
      </fill>
    </dxf>
    <dxf>
      <fill>
        <patternFill patternType="lightUp">
          <bgColor theme="0" tint="-0.14996795556505021"/>
        </patternFill>
      </fill>
    </dxf>
    <dxf>
      <fill>
        <patternFill patternType="lightUp">
          <bgColor rgb="FFFFCCCC"/>
        </patternFill>
      </fill>
    </dxf>
    <dxf>
      <fill>
        <patternFill patternType="lightUp">
          <bgColor theme="0" tint="-0.14996795556505021"/>
        </patternFill>
      </fill>
    </dxf>
    <dxf>
      <fill>
        <patternFill patternType="lightUp">
          <bgColor rgb="FFFFCC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8F7F2"/>
      <color rgb="FFFFBDBD"/>
      <color rgb="FFFFC5C5"/>
      <color rgb="FFFFCCCC"/>
      <color rgb="FFFFFFCC"/>
      <color rgb="FFFFFFDD"/>
      <color rgb="FFFFFFE5"/>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99"/>
    <pageSetUpPr fitToPage="1"/>
  </sheetPr>
  <dimension ref="A1:A1243"/>
  <sheetViews>
    <sheetView tabSelected="1" workbookViewId="0"/>
  </sheetViews>
  <sheetFormatPr defaultColWidth="8.7109375" defaultRowHeight="15" x14ac:dyDescent="0.25"/>
  <cols>
    <col min="1" max="1" width="151.5703125" style="11" customWidth="1"/>
    <col min="2" max="2" width="3.42578125" customWidth="1"/>
  </cols>
  <sheetData>
    <row r="1" spans="1:1" s="69" customFormat="1" ht="19.5" x14ac:dyDescent="0.25">
      <c r="A1" s="304" t="s">
        <v>203</v>
      </c>
    </row>
    <row r="2" spans="1:1" ht="50.1" customHeight="1" x14ac:dyDescent="0.3">
      <c r="A2" s="70" t="s">
        <v>416</v>
      </c>
    </row>
    <row r="3" spans="1:1" s="72" customFormat="1" ht="15.75" x14ac:dyDescent="0.25">
      <c r="A3" s="71" t="s">
        <v>204</v>
      </c>
    </row>
    <row r="4" spans="1:1" ht="15" customHeight="1" x14ac:dyDescent="0.25">
      <c r="A4" s="243" t="s">
        <v>446</v>
      </c>
    </row>
    <row r="5" spans="1:1" ht="36" customHeight="1" x14ac:dyDescent="0.25">
      <c r="A5" s="67" t="s">
        <v>417</v>
      </c>
    </row>
    <row r="6" spans="1:1" ht="72.75" customHeight="1" x14ac:dyDescent="0.25">
      <c r="A6" s="68" t="s">
        <v>418</v>
      </c>
    </row>
    <row r="7" spans="1:1" ht="15" customHeight="1" x14ac:dyDescent="0.25">
      <c r="A7" s="193" t="s">
        <v>96</v>
      </c>
    </row>
    <row r="8" spans="1:1" s="210" customFormat="1" ht="101.1" customHeight="1" x14ac:dyDescent="0.25">
      <c r="A8" s="352" t="s">
        <v>445</v>
      </c>
    </row>
    <row r="9" spans="1:1" ht="42.95" customHeight="1" x14ac:dyDescent="0.25">
      <c r="A9" s="352" t="s">
        <v>430</v>
      </c>
    </row>
    <row r="10" spans="1:1" ht="53.1" customHeight="1" x14ac:dyDescent="0.25">
      <c r="A10" s="64" t="s">
        <v>413</v>
      </c>
    </row>
    <row r="11" spans="1:1" ht="45.95" customHeight="1" x14ac:dyDescent="0.25">
      <c r="A11" s="64" t="s">
        <v>436</v>
      </c>
    </row>
    <row r="12" spans="1:1" ht="74.45" customHeight="1" x14ac:dyDescent="0.25">
      <c r="A12" s="64" t="s">
        <v>453</v>
      </c>
    </row>
    <row r="13" spans="1:1" ht="80.45" customHeight="1" x14ac:dyDescent="0.25">
      <c r="A13" s="64" t="s">
        <v>426</v>
      </c>
    </row>
    <row r="14" spans="1:1" ht="21.6" customHeight="1" x14ac:dyDescent="0.25">
      <c r="A14" s="64" t="s">
        <v>438</v>
      </c>
    </row>
    <row r="15" spans="1:1" ht="15" customHeight="1" x14ac:dyDescent="0.25">
      <c r="A15" s="194" t="s">
        <v>97</v>
      </c>
    </row>
    <row r="16" spans="1:1" ht="15" customHeight="1" x14ac:dyDescent="0.25">
      <c r="A16" s="64"/>
    </row>
    <row r="17" spans="1:1" ht="33.950000000000003" customHeight="1" x14ac:dyDescent="0.25">
      <c r="A17" s="64" t="s">
        <v>437</v>
      </c>
    </row>
    <row r="18" spans="1:1" ht="34.5" customHeight="1" x14ac:dyDescent="0.25">
      <c r="A18" s="64" t="s">
        <v>454</v>
      </c>
    </row>
    <row r="19" spans="1:1" ht="36.6" customHeight="1" x14ac:dyDescent="0.25">
      <c r="A19" s="64" t="s">
        <v>397</v>
      </c>
    </row>
    <row r="20" spans="1:1" ht="26.45" customHeight="1" x14ac:dyDescent="0.25">
      <c r="A20" s="65" t="s">
        <v>414</v>
      </c>
    </row>
    <row r="21" spans="1:1" ht="41.25" customHeight="1" x14ac:dyDescent="0.25">
      <c r="A21" s="66" t="s">
        <v>415</v>
      </c>
    </row>
    <row r="22" spans="1:1" ht="16.5" customHeight="1" x14ac:dyDescent="0.25">
      <c r="A22" s="63"/>
    </row>
    <row r="23" spans="1:1" ht="36" customHeight="1" x14ac:dyDescent="0.25">
      <c r="A23" s="195" t="s">
        <v>419</v>
      </c>
    </row>
    <row r="24" spans="1:1" ht="24.6" customHeight="1" x14ac:dyDescent="0.25">
      <c r="A24" s="196" t="s">
        <v>394</v>
      </c>
    </row>
    <row r="25" spans="1:1" ht="24.6" customHeight="1" x14ac:dyDescent="0.25">
      <c r="A25" s="196" t="s">
        <v>395</v>
      </c>
    </row>
    <row r="26" spans="1:1" ht="31.5" x14ac:dyDescent="0.25">
      <c r="A26" s="197" t="s">
        <v>396</v>
      </c>
    </row>
    <row r="27" spans="1:1" x14ac:dyDescent="0.25">
      <c r="A27" s="57"/>
    </row>
    <row r="28" spans="1:1" ht="51.6" customHeight="1" x14ac:dyDescent="0.25">
      <c r="A28" s="73" t="s">
        <v>393</v>
      </c>
    </row>
    <row r="29" spans="1:1" x14ac:dyDescent="0.25">
      <c r="A29" s="10"/>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sheetData>
  <sheetProtection password="E992" sheet="1" objects="1" scenarios="1"/>
  <pageMargins left="0.70866141732283472" right="0.70866141732283472" top="0.74803149606299213" bottom="0.74803149606299213" header="0.31496062992125984" footer="0.31496062992125984"/>
  <pageSetup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E3FC3-CF30-4959-B99C-2AB14A56EFA6}">
  <sheetPr codeName="Sheet9"/>
  <dimension ref="A1:BA5"/>
  <sheetViews>
    <sheetView workbookViewId="0">
      <selection activeCell="A2" sqref="A2"/>
    </sheetView>
  </sheetViews>
  <sheetFormatPr defaultRowHeight="15" x14ac:dyDescent="0.25"/>
  <sheetData>
    <row r="1" spans="1:53" s="20" customFormat="1" x14ac:dyDescent="0.25">
      <c r="A1" s="234" t="s">
        <v>366</v>
      </c>
      <c r="B1" s="235" t="s">
        <v>367</v>
      </c>
      <c r="C1" s="235" t="s">
        <v>368</v>
      </c>
      <c r="D1" s="236" t="s">
        <v>342</v>
      </c>
      <c r="E1" s="236" t="s">
        <v>385</v>
      </c>
      <c r="F1" s="236" t="s">
        <v>136</v>
      </c>
      <c r="G1" s="236" t="s">
        <v>343</v>
      </c>
      <c r="H1" s="236" t="s">
        <v>344</v>
      </c>
      <c r="I1" s="236" t="s">
        <v>1</v>
      </c>
      <c r="J1" s="236" t="s">
        <v>113</v>
      </c>
      <c r="K1" s="236" t="s">
        <v>369</v>
      </c>
      <c r="L1" s="396" t="s">
        <v>370</v>
      </c>
      <c r="M1" s="234" t="s">
        <v>371</v>
      </c>
      <c r="N1" s="234" t="s">
        <v>372</v>
      </c>
      <c r="O1" s="234" t="s">
        <v>373</v>
      </c>
      <c r="P1" s="234" t="s">
        <v>374</v>
      </c>
      <c r="Q1" s="238" t="s">
        <v>100</v>
      </c>
      <c r="R1" s="238" t="s">
        <v>101</v>
      </c>
      <c r="S1" s="238" t="s">
        <v>192</v>
      </c>
      <c r="T1" s="238" t="s">
        <v>193</v>
      </c>
      <c r="U1" s="238" t="s">
        <v>104</v>
      </c>
      <c r="V1" s="238" t="s">
        <v>102</v>
      </c>
      <c r="W1" s="238" t="s">
        <v>195</v>
      </c>
      <c r="X1" s="238" t="s">
        <v>103</v>
      </c>
      <c r="Y1" s="238" t="s">
        <v>105</v>
      </c>
      <c r="Z1" s="238" t="s">
        <v>106</v>
      </c>
      <c r="AA1" s="238" t="s">
        <v>107</v>
      </c>
      <c r="AB1" s="240" t="s">
        <v>108</v>
      </c>
      <c r="AC1" s="241" t="s">
        <v>109</v>
      </c>
      <c r="AD1" s="239" t="s">
        <v>110</v>
      </c>
      <c r="AE1" s="239" t="s">
        <v>111</v>
      </c>
      <c r="AF1" s="239" t="s">
        <v>112</v>
      </c>
      <c r="AG1" s="234" t="str">
        <f>CONCATENATE(Q1,"Total")</f>
        <v>P1Total</v>
      </c>
      <c r="AH1" s="234" t="str">
        <f t="shared" ref="AH1:AL1" si="0">CONCATENATE(R1,"Total")</f>
        <v>P2Total</v>
      </c>
      <c r="AI1" s="234" t="str">
        <f t="shared" si="0"/>
        <v>P9Total</v>
      </c>
      <c r="AJ1" s="234" t="str">
        <f t="shared" si="0"/>
        <v>P10Total</v>
      </c>
      <c r="AK1" s="234" t="str">
        <f t="shared" si="0"/>
        <v>P5Total</v>
      </c>
      <c r="AL1" s="234" t="str">
        <f t="shared" si="0"/>
        <v>P3Total</v>
      </c>
      <c r="AM1" s="234" t="str">
        <f>CONCATENATE(W1,"Total")</f>
        <v>P11Total</v>
      </c>
      <c r="AN1" s="234" t="str">
        <f t="shared" ref="AN1" si="1">CONCATENATE(X1,"Total")</f>
        <v>P4Total</v>
      </c>
      <c r="AO1" s="234" t="str">
        <f t="shared" ref="AO1" si="2">CONCATENATE(Y1,"Total")</f>
        <v>P6Total</v>
      </c>
      <c r="AP1" s="234" t="str">
        <f>CONCATENATE(Z1,"Total")</f>
        <v>P7Total</v>
      </c>
      <c r="AQ1" s="234" t="str">
        <f t="shared" ref="AQ1" si="3">CONCATENATE(AA1,"Total")</f>
        <v>P8Total</v>
      </c>
      <c r="AR1" s="234" t="s">
        <v>375</v>
      </c>
      <c r="AS1" s="234" t="s">
        <v>376</v>
      </c>
      <c r="AT1" s="234" t="s">
        <v>377</v>
      </c>
      <c r="AU1" s="234" t="s">
        <v>378</v>
      </c>
      <c r="AV1" s="234" t="s">
        <v>379</v>
      </c>
      <c r="AW1" s="237" t="s">
        <v>380</v>
      </c>
      <c r="AX1" s="237" t="s">
        <v>381</v>
      </c>
      <c r="AY1" s="237" t="s">
        <v>382</v>
      </c>
      <c r="AZ1" s="237" t="s">
        <v>383</v>
      </c>
      <c r="BA1" s="237" t="s">
        <v>384</v>
      </c>
    </row>
    <row r="2" spans="1:53" x14ac:dyDescent="0.25">
      <c r="A2" t="str">
        <f>CONCATENATE(C2,J2,F2,O2)</f>
        <v/>
      </c>
      <c r="B2" t="str">
        <f ca="1">IF(calcs!$P$2&gt;=1,MID(CELL("filename",A1),FIND("[",CELL("filename",A1))+1,FIND("]", CELL("filename",A1))-FIND("[",CELL("filename",A1))-1),"")</f>
        <v/>
      </c>
      <c r="C2" t="str">
        <f>IF(calcs!$P$2&gt;=1,'Process PMs'!G3,"")</f>
        <v/>
      </c>
      <c r="D2" t="str">
        <f>IF(calcs!$P$2&gt;=1,'Process PMs'!B3,"")</f>
        <v/>
      </c>
      <c r="E2" t="str">
        <f>IF(calcs!$P$2&gt;=1,"IYS Basic","")</f>
        <v/>
      </c>
      <c r="F2" t="str">
        <f>IF(calcs!$P$2&gt;=1,'Process PMs'!G7,"")</f>
        <v/>
      </c>
      <c r="G2" t="str">
        <f>IF(calcs!$P$2&gt;=1,'Process PMs'!B4,"")</f>
        <v/>
      </c>
      <c r="H2" t="str">
        <f>IF(calcs!$P$2&gt;=1,'Process PMs'!B5,"")</f>
        <v/>
      </c>
      <c r="I2" t="str">
        <f>IF(calcs!$P$2&gt;=1,'Process PMs'!B6,"")</f>
        <v/>
      </c>
      <c r="J2" t="str">
        <f>IF(calcs!$P$2&gt;=1,'Process PMs'!G6,"")</f>
        <v/>
      </c>
      <c r="K2" t="str">
        <f>IF(calcs!$P$2&gt;=1,'Process PMs'!G4,"")</f>
        <v/>
      </c>
      <c r="L2" t="str">
        <f>IF(calcs!$P$2&gt;=1,CONCATENATE("Year ", 'Process PMs'!G5),"")</f>
        <v/>
      </c>
      <c r="M2" t="str">
        <f>IF(calcs!$P$2&gt;=1,1,"")</f>
        <v/>
      </c>
      <c r="N2" t="str">
        <f>IF(calcs!$P$2&gt;=1,'Process PMs'!A8,"")</f>
        <v/>
      </c>
      <c r="O2" s="15" t="str">
        <f>IF(calcs!$P$2&gt;=1, calcs!G4,"")</f>
        <v/>
      </c>
      <c r="P2" s="15" t="str">
        <f>IF(calcs!$P$2&gt;=1, calcs!I4,"")</f>
        <v/>
      </c>
      <c r="Q2" t="str">
        <f>IF(calcs!$P$2&gt;=1,'Process PMs'!A10,"")</f>
        <v/>
      </c>
      <c r="R2" t="str">
        <f>IF(calcs!$P$2&gt;=1,'Process PMs'!A11,"")</f>
        <v/>
      </c>
      <c r="S2" t="str">
        <f>IF(calcs!$P$2&gt;=1,'Process PMs'!A12,"")</f>
        <v/>
      </c>
      <c r="T2" t="str">
        <f>IF(calcs!$P$2&gt;=1,'Process PMs'!A13,"")</f>
        <v/>
      </c>
      <c r="U2" t="str">
        <f>IF(calcs!$P$2&gt;=1,'Process PMs'!A14,"")</f>
        <v/>
      </c>
      <c r="V2" t="str">
        <f>IF(calcs!$P$2&gt;=1,'Process PMs'!A16,"")</f>
        <v/>
      </c>
      <c r="W2" t="str">
        <f>IF(calcs!$P$2&gt;=1,'Process PMs'!A17,"")</f>
        <v/>
      </c>
      <c r="X2" t="str">
        <f>IF(calcs!$P$2&gt;=1,'Process PMs'!A18,"")</f>
        <v/>
      </c>
      <c r="Y2" t="str">
        <f>IF(calcs!$P$2&gt;=1,'Process PMs'!A19,"")</f>
        <v/>
      </c>
      <c r="Z2" t="str">
        <f>IF(calcs!$P$2&gt;=1,'Process PMs'!A20,"")</f>
        <v/>
      </c>
      <c r="AA2" t="str">
        <f>IF(calcs!$P$2&gt;=1,'Process PMs'!A21,"")</f>
        <v/>
      </c>
      <c r="AB2" t="str">
        <f>IF(calcs!$P$2&gt;=1,'Outcome PMs'!A9,"")</f>
        <v/>
      </c>
      <c r="AC2" t="str">
        <f>IF(calcs!$P$2&gt;=1,'Outcome PMs'!A10,"")</f>
        <v/>
      </c>
      <c r="AD2" t="str">
        <f>IF(calcs!$P$2&gt;=1,'Outcome PMs'!A11,"")</f>
        <v/>
      </c>
      <c r="AE2" t="str">
        <f>IF(calcs!$P$2&gt;=1,'Outcome PMs'!A12,"")</f>
        <v/>
      </c>
      <c r="AF2" t="str">
        <f>IF(calcs!$P$2&gt;=1,'Outcome PMs'!A13,"")</f>
        <v/>
      </c>
      <c r="AG2" t="str">
        <f>IF(calcs!$P$2=1,'Process PMs'!E10,"")</f>
        <v/>
      </c>
      <c r="AH2" t="str">
        <f>IF(calcs!$P$2=1,'Process PMs'!E11,"")</f>
        <v/>
      </c>
      <c r="AI2" t="str">
        <f>IF(calcs!$P$2=1,'Process PMs'!E12,"")</f>
        <v/>
      </c>
      <c r="AJ2" t="str">
        <f>IF(calcs!$P$2=1,'Process PMs'!E13,"")</f>
        <v/>
      </c>
      <c r="AK2" t="str">
        <f>IF(calcs!$P$2=1,'Process PMs'!E14,"")</f>
        <v/>
      </c>
      <c r="AL2" t="str">
        <f>IF(calcs!$P$2=1,'Process PMs'!E16,"")</f>
        <v/>
      </c>
      <c r="AM2" t="str">
        <f>IF(calcs!$P$2=1,'Process PMs'!E17,"")</f>
        <v/>
      </c>
      <c r="AN2" t="str">
        <f>IF(calcs!$P$2=1,'Process PMs'!E18,"")</f>
        <v/>
      </c>
      <c r="AO2" t="str">
        <f>IF(calcs!$P$2=1,'Process PMs'!E19,"")</f>
        <v/>
      </c>
      <c r="AP2" t="str">
        <f>IF(calcs!$P$2=1,'Process PMs'!E20,"")</f>
        <v/>
      </c>
      <c r="AQ2" t="str">
        <f>IF(calcs!$P$2=1,'Process PMs'!E21,"")</f>
        <v/>
      </c>
      <c r="AR2" t="str">
        <f>IF(calcs!$P$2=1,'Outcome PMs'!E9,"")</f>
        <v/>
      </c>
      <c r="AS2" t="str">
        <f>IF(calcs!$P$2=1,'Outcome PMs'!E10,"")</f>
        <v/>
      </c>
      <c r="AT2" t="str">
        <f>IF(calcs!$P$2=1,'Outcome PMs'!E11,"")</f>
        <v/>
      </c>
      <c r="AU2" t="str">
        <f>IF(calcs!$P$2=1,'Outcome PMs'!E12,"")</f>
        <v/>
      </c>
      <c r="AV2" t="str">
        <f>IF(calcs!$P$2=1,'Outcome PMs'!E13,"")</f>
        <v/>
      </c>
      <c r="AW2" t="str">
        <f>IF(calcs!$P$2=1,'Outcome PMs'!F9,"")</f>
        <v/>
      </c>
      <c r="AX2" t="str">
        <f>IF(calcs!$P$2=1,'Outcome PMs'!F10,"")</f>
        <v/>
      </c>
      <c r="AY2" t="str">
        <f>IF(calcs!$P$2=1,'Outcome PMs'!F11,"")</f>
        <v/>
      </c>
      <c r="AZ2" t="str">
        <f>IF(calcs!$P$2=1,'Outcome PMs'!F12,"")</f>
        <v/>
      </c>
      <c r="BA2" t="str">
        <f>IF(calcs!$P$2=1,'Outcome PMs'!F13,"")</f>
        <v/>
      </c>
    </row>
    <row r="3" spans="1:53" x14ac:dyDescent="0.25">
      <c r="A3" t="str">
        <f t="shared" ref="A3:A5" si="4">CONCATENATE(C3,J3,F3,O3)</f>
        <v/>
      </c>
      <c r="B3" t="str">
        <f ca="1">IF(calcs!$P$2&gt;=2,MID(CELL("filename",A2),FIND("[",CELL("filename",A2))+1,FIND("]", CELL("filename",A2))-FIND("[",CELL("filename",A2))-1),"")</f>
        <v/>
      </c>
      <c r="C3" t="str">
        <f>IF(calcs!$P$2&gt;=2,'Process PMs'!G3,"")</f>
        <v/>
      </c>
      <c r="D3" t="str">
        <f>IF(calcs!$P$2&gt;=2,'Process PMs'!B3,"")</f>
        <v/>
      </c>
      <c r="E3" t="str">
        <f>IF(calcs!$P$2&gt;=2,"IYS Basic","")</f>
        <v/>
      </c>
      <c r="F3" t="str">
        <f>IF(calcs!$P$2&gt;=2,'Process PMs'!G7,"")</f>
        <v/>
      </c>
      <c r="G3" t="str">
        <f>IF(calcs!$P$2&gt;=2,'Process PMs'!B4,"")</f>
        <v/>
      </c>
      <c r="H3" t="str">
        <f>IF(calcs!$P$2&gt;=2,'Process PMs'!B5,"")</f>
        <v/>
      </c>
      <c r="I3" t="str">
        <f>IF(calcs!$P$2&gt;=2,'Process PMs'!B6,"")</f>
        <v/>
      </c>
      <c r="J3" t="str">
        <f>IF(calcs!$P$2&gt;=2,'Process PMs'!G6,"")</f>
        <v/>
      </c>
      <c r="K3" t="str">
        <f>IF(calcs!$P$2&gt;=2,'Process PMs'!G4,"")</f>
        <v/>
      </c>
      <c r="L3" t="str">
        <f>IF(calcs!$P$2&gt;=2,CONCATENATE("Year ", 'Process PMs'!G5),"")</f>
        <v/>
      </c>
      <c r="M3" t="str">
        <f>IF(calcs!$P$2&gt;=2,2,"")</f>
        <v/>
      </c>
      <c r="N3" t="str">
        <f>IF(calcs!$P$2&gt;=2,'Process PMs'!B8,"")</f>
        <v/>
      </c>
      <c r="O3" s="15" t="str">
        <f>IF(calcs!$P$2&gt;=2, calcs!G5,"")</f>
        <v/>
      </c>
      <c r="P3" s="15" t="str">
        <f>IF(calcs!$P$2&gt;=2, calcs!I5,"")</f>
        <v/>
      </c>
      <c r="Q3" t="str">
        <f>IF(calcs!$P$2&gt;=2,'Process PMs'!B10,"")</f>
        <v/>
      </c>
      <c r="R3" t="str">
        <f>IF(calcs!$P$2&gt;=2,'Process PMs'!B11,"")</f>
        <v/>
      </c>
      <c r="S3" t="str">
        <f>IF(calcs!$P$2&gt;=2,'Process PMs'!B12,"")</f>
        <v/>
      </c>
      <c r="T3" t="str">
        <f>IF(calcs!$P$2&gt;=2,'Process PMs'!B13,"")</f>
        <v/>
      </c>
      <c r="U3" t="str">
        <f>IF(calcs!$P$2&gt;=2,'Process PMs'!B14,"")</f>
        <v/>
      </c>
      <c r="V3" t="str">
        <f>IF(calcs!$P$2&gt;=2,'Process PMs'!B16,"")</f>
        <v/>
      </c>
      <c r="W3" t="str">
        <f>IF(calcs!$P$2&gt;=2,'Process PMs'!B17,"")</f>
        <v/>
      </c>
      <c r="X3" t="str">
        <f>IF(calcs!$P$2&gt;=2,'Process PMs'!B18,"")</f>
        <v/>
      </c>
      <c r="Y3" t="str">
        <f>IF(calcs!$P$2&gt;=2,'Process PMs'!B19,"")</f>
        <v/>
      </c>
      <c r="Z3" t="str">
        <f>IF(calcs!$P$2&gt;=2,'Process PMs'!B20,"")</f>
        <v/>
      </c>
      <c r="AA3" t="str">
        <f>IF(calcs!$P$2&gt;=2,'Process PMs'!B21,"")</f>
        <v/>
      </c>
      <c r="AB3" t="str">
        <f>IF(calcs!$P$2&gt;=2,'Outcome PMs'!B9,"")</f>
        <v/>
      </c>
      <c r="AC3" t="str">
        <f>IF(calcs!$P$2&gt;=2,'Outcome PMs'!B10,"")</f>
        <v/>
      </c>
      <c r="AD3" t="str">
        <f>IF(calcs!$P$2&gt;=2,'Outcome PMs'!B11,"")</f>
        <v/>
      </c>
      <c r="AE3" t="str">
        <f>IF(calcs!$P$2&gt;=2,'Outcome PMs'!B12,"")</f>
        <v/>
      </c>
      <c r="AF3" t="str">
        <f>IF(calcs!$P$2&gt;=2,'Outcome PMs'!B13,"")</f>
        <v/>
      </c>
      <c r="AG3" t="str">
        <f>IF(calcs!$P$2=2,'Process PMs'!E10,"")</f>
        <v/>
      </c>
      <c r="AH3" t="str">
        <f>IF(calcs!$P$2=2,'Process PMs'!E11,"")</f>
        <v/>
      </c>
      <c r="AI3" t="str">
        <f>IF(calcs!$P$2=2,'Process PMs'!E12,"")</f>
        <v/>
      </c>
      <c r="AJ3" t="str">
        <f>IF(calcs!$P$2=2,'Process PMs'!E13,"")</f>
        <v/>
      </c>
      <c r="AK3" t="str">
        <f>IF(calcs!$P$2=2,'Process PMs'!E14,"")</f>
        <v/>
      </c>
      <c r="AL3" t="str">
        <f>IF(calcs!$P$2=2,'Process PMs'!E16,"")</f>
        <v/>
      </c>
      <c r="AM3" t="str">
        <f>IF(calcs!$P$2=2,'Process PMs'!E17,"")</f>
        <v/>
      </c>
      <c r="AN3" t="str">
        <f>IF(calcs!$P$2=2,'Process PMs'!E18,"")</f>
        <v/>
      </c>
      <c r="AO3" t="str">
        <f>IF(calcs!$P$2=2,'Process PMs'!E19,"")</f>
        <v/>
      </c>
      <c r="AP3" t="str">
        <f>IF(calcs!$P$2=2,'Process PMs'!E20,"")</f>
        <v/>
      </c>
      <c r="AQ3" t="str">
        <f>IF(calcs!$P$2=2,'Process PMs'!E21,"")</f>
        <v/>
      </c>
      <c r="AR3" t="str">
        <f>IF(calcs!$P$2=2,'Outcome PMs'!E9,"")</f>
        <v/>
      </c>
      <c r="AS3" t="str">
        <f>IF(calcs!$P$2=2,'Outcome PMs'!E10,"")</f>
        <v/>
      </c>
      <c r="AT3" t="str">
        <f>IF(calcs!$P$2=2,'Outcome PMs'!E11,"")</f>
        <v/>
      </c>
      <c r="AU3" t="str">
        <f>IF(calcs!$P$2=2,'Outcome PMs'!E12,"")</f>
        <v/>
      </c>
      <c r="AV3" t="str">
        <f>IF(calcs!$P$2=2,'Outcome PMs'!E13,"")</f>
        <v/>
      </c>
      <c r="AW3" t="str">
        <f>IF(calcs!$P$2=2,'Outcome PMs'!F9,"")</f>
        <v/>
      </c>
      <c r="AX3" t="str">
        <f>IF(calcs!$P$2=2,'Outcome PMs'!F10,"")</f>
        <v/>
      </c>
      <c r="AY3" t="str">
        <f>IF(calcs!$P$2=2,'Outcome PMs'!F11,"")</f>
        <v/>
      </c>
      <c r="AZ3" t="str">
        <f>IF(calcs!$P$2=2,'Outcome PMs'!F12,"")</f>
        <v/>
      </c>
      <c r="BA3" t="str">
        <f>IF(calcs!$P$2=2,'Outcome PMs'!F13,"")</f>
        <v/>
      </c>
    </row>
    <row r="4" spans="1:53" x14ac:dyDescent="0.25">
      <c r="A4" t="str">
        <f t="shared" si="4"/>
        <v/>
      </c>
      <c r="B4" t="str">
        <f ca="1">IF(calcs!$P$2&gt;=3,MID(CELL("filename",A3),FIND("[",CELL("filename",A3))+1,FIND("]", CELL("filename",A3))-FIND("[",CELL("filename",A3))-1),"")</f>
        <v/>
      </c>
      <c r="C4" t="str">
        <f>IF(calcs!$P$2&gt;=3,'Process PMs'!G3,"")</f>
        <v/>
      </c>
      <c r="D4" t="str">
        <f>IF(calcs!$P$2&gt;=3,'Process PMs'!B3,"")</f>
        <v/>
      </c>
      <c r="E4" t="str">
        <f>IF(calcs!$P$2&gt;=3,"IYS Basic","")</f>
        <v/>
      </c>
      <c r="F4" t="str">
        <f>IF(calcs!$P$2&gt;=3,'Process PMs'!G7,"")</f>
        <v/>
      </c>
      <c r="G4" t="str">
        <f>IF(calcs!$P$2&gt;=3,'Process PMs'!B4,"")</f>
        <v/>
      </c>
      <c r="H4" t="str">
        <f>IF(calcs!$P$2&gt;=3,'Process PMs'!B5,"")</f>
        <v/>
      </c>
      <c r="I4" t="str">
        <f>IF(calcs!$P$2&gt;=3,'Process PMs'!B6,"")</f>
        <v/>
      </c>
      <c r="J4" t="str">
        <f>IF(calcs!$P$2&gt;=3,'Process PMs'!G6,"")</f>
        <v/>
      </c>
      <c r="K4" t="str">
        <f>IF(calcs!$P$2&gt;=3,'Process PMs'!G4,"")</f>
        <v/>
      </c>
      <c r="L4" t="str">
        <f>IF(calcs!$P$2&gt;=3,CONCATENATE("Year ", 'Process PMs'!G5),"")</f>
        <v/>
      </c>
      <c r="M4" t="str">
        <f>IF(calcs!$P$2&gt;=3,3,"")</f>
        <v/>
      </c>
      <c r="N4" t="str">
        <f>IF(calcs!$P$2&gt;=3,'Process PMs'!C8,"")</f>
        <v/>
      </c>
      <c r="O4" s="15" t="str">
        <f>IF(calcs!$P$2&gt;=3, calcs!G6,"")</f>
        <v/>
      </c>
      <c r="P4" s="15" t="str">
        <f>IF(calcs!$P$2&gt;=3, calcs!I6,"")</f>
        <v/>
      </c>
      <c r="Q4" t="str">
        <f>IF(calcs!$P$2&gt;=3,'Process PMs'!C10,"")</f>
        <v/>
      </c>
      <c r="R4" t="str">
        <f>IF(calcs!$P$2&gt;=3,'Process PMs'!C11,"")</f>
        <v/>
      </c>
      <c r="S4" t="str">
        <f>IF(calcs!$P$2&gt;=3,'Process PMs'!C12,"")</f>
        <v/>
      </c>
      <c r="T4" t="str">
        <f>IF(calcs!$P$2&gt;=3,'Process PMs'!C13,"")</f>
        <v/>
      </c>
      <c r="U4" t="str">
        <f>IF(calcs!$P$2&gt;=3,'Process PMs'!C14,"")</f>
        <v/>
      </c>
      <c r="V4" t="str">
        <f>IF(calcs!$P$2&gt;=3,'Process PMs'!C16,"")</f>
        <v/>
      </c>
      <c r="W4" t="str">
        <f>IF(calcs!$P$2&gt;=3,'Process PMs'!C17,"")</f>
        <v/>
      </c>
      <c r="X4" t="str">
        <f>IF(calcs!$P$2&gt;=3,'Process PMs'!C18,"")</f>
        <v/>
      </c>
      <c r="Y4" t="str">
        <f>IF(calcs!$P$2&gt;=3,'Process PMs'!C19,"")</f>
        <v/>
      </c>
      <c r="Z4" t="str">
        <f>IF(calcs!$P$2&gt;=3,'Process PMs'!C20,"")</f>
        <v/>
      </c>
      <c r="AA4" t="str">
        <f>IF(calcs!$P$2&gt;=3,'Process PMs'!C21,"")</f>
        <v/>
      </c>
      <c r="AB4" t="str">
        <f>IF(calcs!$P$2&gt;=3,'Outcome PMs'!C9,"")</f>
        <v/>
      </c>
      <c r="AC4" t="str">
        <f>IF(calcs!$P$2&gt;=3,'Outcome PMs'!C10,"")</f>
        <v/>
      </c>
      <c r="AD4" t="str">
        <f>IF(calcs!$P$2&gt;=3,'Outcome PMs'!C11,"")</f>
        <v/>
      </c>
      <c r="AE4" t="str">
        <f>IF(calcs!$P$2&gt;=3,'Outcome PMs'!C12,"")</f>
        <v/>
      </c>
      <c r="AF4" t="str">
        <f>IF(calcs!$P$2&gt;=3,'Outcome PMs'!C13,"")</f>
        <v/>
      </c>
      <c r="AG4" t="str">
        <f>IF(calcs!$P$2=3,'Process PMs'!E10,"")</f>
        <v/>
      </c>
      <c r="AH4" t="str">
        <f>IF(calcs!$P$2=3,'Process PMs'!E11,"")</f>
        <v/>
      </c>
      <c r="AI4" t="str">
        <f>IF(calcs!$P$2=3,'Process PMs'!E12,"")</f>
        <v/>
      </c>
      <c r="AJ4" t="str">
        <f>IF(calcs!$P$2=3,'Process PMs'!E13,"")</f>
        <v/>
      </c>
      <c r="AK4" t="str">
        <f>IF(calcs!$P$2=3,'Process PMs'!E14,"")</f>
        <v/>
      </c>
      <c r="AL4" t="str">
        <f>IF(calcs!$P$2=3,'Process PMs'!E16,"")</f>
        <v/>
      </c>
      <c r="AM4" t="str">
        <f>IF(calcs!$P$2=3,'Process PMs'!E17,"")</f>
        <v/>
      </c>
      <c r="AN4" t="str">
        <f>IF(calcs!$P$2=3,'Process PMs'!E18,"")</f>
        <v/>
      </c>
      <c r="AO4" t="str">
        <f>IF(calcs!$P$2=3,'Process PMs'!E19,"")</f>
        <v/>
      </c>
      <c r="AP4" t="str">
        <f>IF(calcs!$P$2=3,'Process PMs'!E20,"")</f>
        <v/>
      </c>
      <c r="AQ4" t="str">
        <f>IF(calcs!$P$2=3,'Process PMs'!E21,"")</f>
        <v/>
      </c>
      <c r="AR4" t="str">
        <f>IF(calcs!$P$2=3,'Outcome PMs'!E9,"")</f>
        <v/>
      </c>
      <c r="AS4" t="str">
        <f>IF(calcs!$P$2=3,'Outcome PMs'!E10,"")</f>
        <v/>
      </c>
      <c r="AT4" t="str">
        <f>IF(calcs!$P$2=3,'Outcome PMs'!E11,"")</f>
        <v/>
      </c>
      <c r="AU4" t="str">
        <f>IF(calcs!$P$2=3,'Outcome PMs'!E12,"")</f>
        <v/>
      </c>
      <c r="AV4" t="str">
        <f>IF(calcs!$P$2=3,'Outcome PMs'!E13,"")</f>
        <v/>
      </c>
      <c r="AW4" t="str">
        <f>IF(calcs!$P$2=3,'Outcome PMs'!F9,"")</f>
        <v/>
      </c>
      <c r="AX4" t="str">
        <f>IF(calcs!$P$2=3,'Outcome PMs'!F10,"")</f>
        <v/>
      </c>
      <c r="AY4" t="str">
        <f>IF(calcs!$P$2=3,'Outcome PMs'!F11,"")</f>
        <v/>
      </c>
      <c r="AZ4" t="str">
        <f>IF(calcs!$P$2=3,'Outcome PMs'!F12,"")</f>
        <v/>
      </c>
      <c r="BA4" t="str">
        <f>IF(calcs!$P$2=3,'Outcome PMs'!F13,"")</f>
        <v/>
      </c>
    </row>
    <row r="5" spans="1:53" x14ac:dyDescent="0.25">
      <c r="A5" t="str">
        <f t="shared" si="4"/>
        <v/>
      </c>
      <c r="B5" t="str">
        <f ca="1">IF(calcs!$P$2&gt;=4,MID(CELL("filename",A4),FIND("[",CELL("filename",A4))+1,FIND("]", CELL("filename",A4))-FIND("[",CELL("filename",A4))-1),"")</f>
        <v/>
      </c>
      <c r="C5" t="str">
        <f>IF(calcs!$P$2&gt;=4,'Process PMs'!G3,"")</f>
        <v/>
      </c>
      <c r="D5" t="str">
        <f>IF(calcs!$P$2&gt;=4,'Process PMs'!B3,"")</f>
        <v/>
      </c>
      <c r="E5" t="str">
        <f>IF(calcs!$P$2&gt;=4,"IYS Basic","")</f>
        <v/>
      </c>
      <c r="F5" t="str">
        <f>IF(calcs!$P$2&gt;=4,'Process PMs'!G7,"")</f>
        <v/>
      </c>
      <c r="G5" t="str">
        <f>IF(calcs!$P$2&gt;=4,'Process PMs'!B4,"")</f>
        <v/>
      </c>
      <c r="H5" t="str">
        <f>IF(calcs!$P$2&gt;=4,'Process PMs'!B5,"")</f>
        <v/>
      </c>
      <c r="I5" t="str">
        <f>IF(calcs!$P$2&gt;=4,'Process PMs'!B6,"")</f>
        <v/>
      </c>
      <c r="J5" t="str">
        <f>IF(calcs!$P$2&gt;=4,'Process PMs'!G6,"")</f>
        <v/>
      </c>
      <c r="K5" t="str">
        <f>IF(calcs!$P$2&gt;=4,'Process PMs'!G4,"")</f>
        <v/>
      </c>
      <c r="L5" t="str">
        <f>IF(calcs!$P$2&gt;=4,CONCATENATE("Year ", 'Process PMs'!G5),"")</f>
        <v/>
      </c>
      <c r="M5" t="str">
        <f>IF(calcs!$P$2&gt;=4,4,"")</f>
        <v/>
      </c>
      <c r="N5" t="str">
        <f>IF(calcs!$P$2&gt;=4,'Process PMs'!D8,"")</f>
        <v/>
      </c>
      <c r="O5" s="15" t="str">
        <f>IF(calcs!$P$2&gt;=4, calcs!G7,"")</f>
        <v/>
      </c>
      <c r="P5" s="15" t="str">
        <f>IF(calcs!$P$2&gt;=4, calcs!I7,"")</f>
        <v/>
      </c>
      <c r="Q5" t="str">
        <f>IF(calcs!$P$2&gt;=4,'Process PMs'!D10,"")</f>
        <v/>
      </c>
      <c r="R5" t="str">
        <f>IF(calcs!$P$2&gt;=4,'Process PMs'!D11,"")</f>
        <v/>
      </c>
      <c r="S5" t="str">
        <f>IF(calcs!$P$2&gt;=4,'Process PMs'!D12,"")</f>
        <v/>
      </c>
      <c r="T5" t="str">
        <f>IF(calcs!$P$2&gt;=4,'Process PMs'!D13,"")</f>
        <v/>
      </c>
      <c r="U5" t="str">
        <f>IF(calcs!$P$2&gt;=4,'Process PMs'!D14,"")</f>
        <v/>
      </c>
      <c r="V5" t="str">
        <f>IF(calcs!$P$2&gt;=4,'Process PMs'!D16,"")</f>
        <v/>
      </c>
      <c r="W5" t="str">
        <f>IF(calcs!$P$2&gt;=4,'Process PMs'!D17,"")</f>
        <v/>
      </c>
      <c r="X5" t="str">
        <f>IF(calcs!$P$2&gt;=4,'Process PMs'!D18,"")</f>
        <v/>
      </c>
      <c r="Y5" t="str">
        <f>IF(calcs!$P$2&gt;=4,'Process PMs'!D19,"")</f>
        <v/>
      </c>
      <c r="Z5" t="str">
        <f>IF(calcs!$P$2&gt;=4,'Process PMs'!D20,"")</f>
        <v/>
      </c>
      <c r="AA5" t="str">
        <f>IF(calcs!$P$2&gt;=4,'Process PMs'!D21,"")</f>
        <v/>
      </c>
      <c r="AB5" t="str">
        <f>IF(calcs!$P$2&gt;=4,'Outcome PMs'!D9,"")</f>
        <v/>
      </c>
      <c r="AC5" t="str">
        <f>IF(calcs!$P$2&gt;=4,'Outcome PMs'!D10,"")</f>
        <v/>
      </c>
      <c r="AD5" t="str">
        <f>IF(calcs!$P$2&gt;=4,'Outcome PMs'!D11,"")</f>
        <v/>
      </c>
      <c r="AE5" t="str">
        <f>IF(calcs!$P$2&gt;=4,'Outcome PMs'!D12,"")</f>
        <v/>
      </c>
      <c r="AF5" t="str">
        <f>IF(calcs!$P$2&gt;=4,'Outcome PMs'!D13,"")</f>
        <v/>
      </c>
      <c r="AG5" t="str">
        <f>IF(calcs!$P$2=4,'Process PMs'!E10,"")</f>
        <v/>
      </c>
      <c r="AH5" t="str">
        <f>IF(calcs!$P$2=4,'Process PMs'!E11,"")</f>
        <v/>
      </c>
      <c r="AI5" t="str">
        <f>IF(calcs!$P$2=4,'Process PMs'!E12,"")</f>
        <v/>
      </c>
      <c r="AJ5" t="str">
        <f>IF(calcs!$P$2=4,'Process PMs'!E13,"")</f>
        <v/>
      </c>
      <c r="AK5" t="str">
        <f>IF(calcs!$P$2=4,'Process PMs'!E14,"")</f>
        <v/>
      </c>
      <c r="AL5" t="str">
        <f>IF(calcs!$P$2=4,'Process PMs'!E16,"")</f>
        <v/>
      </c>
      <c r="AM5" t="str">
        <f>IF(calcs!$P$2=4,'Process PMs'!E17,"")</f>
        <v/>
      </c>
      <c r="AN5" t="str">
        <f>IF(calcs!$P$2=4,'Process PMs'!E18,"")</f>
        <v/>
      </c>
      <c r="AO5" t="str">
        <f>IF(calcs!$P$2=4,'Process PMs'!E19,"")</f>
        <v/>
      </c>
      <c r="AP5" t="str">
        <f>IF(calcs!$P$2=4,'Process PMs'!E20,"")</f>
        <v/>
      </c>
      <c r="AQ5" t="str">
        <f>IF(calcs!$P$2=4,'Process PMs'!E21,"")</f>
        <v/>
      </c>
      <c r="AR5" t="str">
        <f>IF(calcs!$P$2=4,'Outcome PMs'!E9,"")</f>
        <v/>
      </c>
      <c r="AS5" t="str">
        <f>IF(calcs!$P$2=4,'Outcome PMs'!E10,"")</f>
        <v/>
      </c>
      <c r="AT5" t="str">
        <f>IF(calcs!$P$2=4,'Outcome PMs'!E11,"")</f>
        <v/>
      </c>
      <c r="AU5" t="str">
        <f>IF(calcs!$P$2=4,'Outcome PMs'!E12,"")</f>
        <v/>
      </c>
      <c r="AV5" t="str">
        <f>IF(calcs!$P$2=4,'Outcome PMs'!E13,"")</f>
        <v/>
      </c>
      <c r="AW5" t="str">
        <f>IF(calcs!$P$2=4,'Outcome PMs'!F9,"")</f>
        <v/>
      </c>
      <c r="AX5" t="str">
        <f>IF(calcs!$P$2=4,'Outcome PMs'!F10,"")</f>
        <v/>
      </c>
      <c r="AY5" t="str">
        <f>IF(calcs!$P$2=4,'Outcome PMs'!F11,"")</f>
        <v/>
      </c>
      <c r="AZ5" t="str">
        <f>IF(calcs!$P$2=4,'Outcome PMs'!F12,"")</f>
        <v/>
      </c>
      <c r="BA5" t="str">
        <f>IF(calcs!$P$2=4,'Outcome PMs'!F13,"")</f>
        <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886AF-9F0F-4148-94A9-33CBB86366E2}">
  <sheetPr codeName="Sheet2"/>
  <dimension ref="A1:I28"/>
  <sheetViews>
    <sheetView zoomScale="90" zoomScaleNormal="90" workbookViewId="0">
      <selection activeCell="B3" sqref="B3:D3"/>
    </sheetView>
  </sheetViews>
  <sheetFormatPr defaultRowHeight="15" x14ac:dyDescent="0.25"/>
  <cols>
    <col min="1" max="4" width="17.140625" customWidth="1"/>
    <col min="5" max="5" width="18.5703125" customWidth="1"/>
    <col min="6" max="6" width="23.42578125" customWidth="1"/>
    <col min="7" max="7" width="39.85546875" customWidth="1"/>
    <col min="8" max="8" width="8.42578125" style="16" customWidth="1"/>
    <col min="9" max="9" width="35.42578125" customWidth="1"/>
  </cols>
  <sheetData>
    <row r="1" spans="1:9" ht="32.25" thickBot="1" x14ac:dyDescent="0.3">
      <c r="A1" s="303" t="s">
        <v>279</v>
      </c>
      <c r="B1" s="35"/>
      <c r="C1" s="35"/>
      <c r="D1" s="36"/>
      <c r="E1" s="37" t="s">
        <v>420</v>
      </c>
      <c r="F1" s="37"/>
      <c r="G1" s="36"/>
      <c r="H1" s="50"/>
      <c r="I1" s="50"/>
    </row>
    <row r="2" spans="1:9" ht="18.95" customHeight="1" x14ac:dyDescent="0.25">
      <c r="A2" s="85"/>
      <c r="B2" s="85"/>
      <c r="C2" s="85"/>
      <c r="D2" s="85"/>
      <c r="E2" s="320"/>
      <c r="F2" s="319"/>
      <c r="G2" s="324"/>
      <c r="H2" s="325"/>
      <c r="I2" s="184"/>
    </row>
    <row r="3" spans="1:9" ht="20.100000000000001" customHeight="1" x14ac:dyDescent="0.25">
      <c r="A3" s="189" t="s">
        <v>405</v>
      </c>
      <c r="B3" s="449" t="s">
        <v>440</v>
      </c>
      <c r="C3" s="450"/>
      <c r="D3" s="451"/>
      <c r="E3" s="190"/>
      <c r="F3" s="322" t="s">
        <v>409</v>
      </c>
      <c r="G3" s="323"/>
      <c r="H3" s="51"/>
      <c r="I3" s="34"/>
    </row>
    <row r="4" spans="1:9" ht="20.100000000000001" customHeight="1" x14ac:dyDescent="0.25">
      <c r="A4" s="189" t="s">
        <v>406</v>
      </c>
      <c r="B4" s="452" t="s">
        <v>441</v>
      </c>
      <c r="C4" s="453"/>
      <c r="D4" s="453"/>
      <c r="E4" s="191"/>
      <c r="F4" s="316" t="s">
        <v>410</v>
      </c>
      <c r="G4" s="41">
        <v>44562</v>
      </c>
      <c r="H4" s="51"/>
      <c r="I4" s="34"/>
    </row>
    <row r="5" spans="1:9" ht="20.100000000000001" customHeight="1" x14ac:dyDescent="0.25">
      <c r="A5" s="189" t="s">
        <v>407</v>
      </c>
      <c r="B5" s="454" t="s">
        <v>442</v>
      </c>
      <c r="C5" s="455"/>
      <c r="D5" s="456"/>
      <c r="E5" s="191"/>
      <c r="F5" s="244" t="s">
        <v>427</v>
      </c>
      <c r="G5" s="307">
        <v>1</v>
      </c>
      <c r="H5" s="51"/>
      <c r="I5" s="34"/>
    </row>
    <row r="6" spans="1:9" ht="20.100000000000001" customHeight="1" thickBot="1" x14ac:dyDescent="0.3">
      <c r="A6" s="188" t="s">
        <v>408</v>
      </c>
      <c r="B6" s="457" t="s">
        <v>443</v>
      </c>
      <c r="C6" s="457"/>
      <c r="D6" s="458"/>
      <c r="E6" s="317"/>
      <c r="F6" s="321" t="s">
        <v>411</v>
      </c>
      <c r="G6" s="308" t="s">
        <v>444</v>
      </c>
      <c r="H6" s="170"/>
      <c r="I6" s="34"/>
    </row>
    <row r="7" spans="1:9" ht="16.5" thickBot="1" x14ac:dyDescent="0.3">
      <c r="A7" s="24" t="s">
        <v>117</v>
      </c>
      <c r="B7" s="24" t="s">
        <v>118</v>
      </c>
      <c r="C7" s="24" t="s">
        <v>119</v>
      </c>
      <c r="D7" s="24" t="s">
        <v>120</v>
      </c>
      <c r="E7" s="192"/>
      <c r="F7" s="318"/>
      <c r="G7" s="376"/>
      <c r="H7" s="51"/>
      <c r="I7" s="34"/>
    </row>
    <row r="8" spans="1:9" ht="20.45" customHeight="1" thickBot="1" x14ac:dyDescent="0.3">
      <c r="A8" s="330" t="str">
        <f>calcs!F4</f>
        <v>Jan-Mar 2022</v>
      </c>
      <c r="B8" s="331" t="str">
        <f>calcs!F5</f>
        <v>Apr-Jun 2022</v>
      </c>
      <c r="C8" s="332" t="str">
        <f>calcs!F6</f>
        <v>Jul-Sep 2022</v>
      </c>
      <c r="D8" s="331" t="str">
        <f>calcs!F7</f>
        <v>Oct-Dec 2022</v>
      </c>
      <c r="E8" s="60" t="s">
        <v>2</v>
      </c>
      <c r="F8" s="350" t="s">
        <v>0</v>
      </c>
      <c r="G8" s="351"/>
      <c r="H8" s="60" t="s">
        <v>134</v>
      </c>
      <c r="I8" s="60"/>
    </row>
    <row r="9" spans="1:9" ht="16.5" thickBot="1" x14ac:dyDescent="0.3">
      <c r="A9" s="86" t="s">
        <v>196</v>
      </c>
      <c r="B9" s="59"/>
      <c r="C9" s="59"/>
      <c r="D9" s="59"/>
      <c r="E9" s="59"/>
      <c r="F9" s="61"/>
      <c r="G9" s="61"/>
      <c r="H9" s="61"/>
    </row>
    <row r="10" spans="1:9" ht="36.950000000000003" customHeight="1" thickBot="1" x14ac:dyDescent="0.3">
      <c r="A10" s="40"/>
      <c r="B10" s="39"/>
      <c r="C10" s="38"/>
      <c r="D10" s="48"/>
      <c r="E10" s="157">
        <f>SUM(A10:D10)</f>
        <v>0</v>
      </c>
      <c r="F10" s="465" t="s">
        <v>421</v>
      </c>
      <c r="G10" s="466"/>
      <c r="H10" s="52" t="s">
        <v>100</v>
      </c>
      <c r="I10" s="460" t="s">
        <v>135</v>
      </c>
    </row>
    <row r="11" spans="1:9" ht="36.950000000000003" customHeight="1" thickBot="1" x14ac:dyDescent="0.3">
      <c r="A11" s="44"/>
      <c r="B11" s="42"/>
      <c r="C11" s="43"/>
      <c r="D11" s="42"/>
      <c r="E11" s="158">
        <f>SUM(A11:D11)</f>
        <v>0</v>
      </c>
      <c r="F11" s="467" t="s">
        <v>422</v>
      </c>
      <c r="G11" s="468"/>
      <c r="H11" s="53" t="s">
        <v>101</v>
      </c>
      <c r="I11" s="461"/>
    </row>
    <row r="12" spans="1:9" ht="36.950000000000003" customHeight="1" thickBot="1" x14ac:dyDescent="0.3">
      <c r="A12" s="44"/>
      <c r="B12" s="42"/>
      <c r="C12" s="43"/>
      <c r="D12" s="42"/>
      <c r="E12" s="157">
        <f t="shared" ref="E12:E13" si="0">SUM(A12:D12)</f>
        <v>0</v>
      </c>
      <c r="F12" s="469" t="s">
        <v>194</v>
      </c>
      <c r="G12" s="470"/>
      <c r="H12" s="54" t="s">
        <v>192</v>
      </c>
      <c r="I12" s="461"/>
    </row>
    <row r="13" spans="1:9" ht="36.950000000000003" customHeight="1" thickBot="1" x14ac:dyDescent="0.3">
      <c r="A13" s="44"/>
      <c r="B13" s="42"/>
      <c r="C13" s="43"/>
      <c r="D13" s="42"/>
      <c r="E13" s="158">
        <f t="shared" si="0"/>
        <v>0</v>
      </c>
      <c r="F13" s="471" t="s">
        <v>227</v>
      </c>
      <c r="G13" s="472"/>
      <c r="H13" s="53" t="s">
        <v>193</v>
      </c>
      <c r="I13" s="461"/>
    </row>
    <row r="14" spans="1:9" ht="36.950000000000003" customHeight="1" thickBot="1" x14ac:dyDescent="0.3">
      <c r="A14" s="45"/>
      <c r="B14" s="46"/>
      <c r="C14" s="47"/>
      <c r="D14" s="49"/>
      <c r="E14" s="159">
        <f>SUM(A14:D14)</f>
        <v>0</v>
      </c>
      <c r="F14" s="473" t="s">
        <v>228</v>
      </c>
      <c r="G14" s="474"/>
      <c r="H14" s="54" t="s">
        <v>104</v>
      </c>
      <c r="I14" s="462"/>
    </row>
    <row r="15" spans="1:9" ht="15.75" x14ac:dyDescent="0.25">
      <c r="A15" s="383" t="s">
        <v>391</v>
      </c>
      <c r="B15" s="380"/>
      <c r="C15" s="380"/>
      <c r="D15" s="380"/>
      <c r="E15" s="380"/>
      <c r="F15" s="377"/>
      <c r="G15" s="378"/>
      <c r="H15" s="386"/>
      <c r="I15" s="385"/>
    </row>
    <row r="16" spans="1:9" ht="33.6" customHeight="1" thickBot="1" x14ac:dyDescent="0.3">
      <c r="A16" s="384" t="str">
        <f>IF(calcs!$P$2&gt;=1,'Session Tracking'!AQ5,"")</f>
        <v/>
      </c>
      <c r="B16" s="382" t="str">
        <f>IF(calcs!$P$2&gt;=2,'Session Tracking'!AR5,"")</f>
        <v/>
      </c>
      <c r="C16" s="381" t="str">
        <f>IF(calcs!$P$2&gt;=3,'Session Tracking'!AS5,"")</f>
        <v/>
      </c>
      <c r="D16" s="381" t="str">
        <f>IF(calcs!$P$2&gt;=4,'Session Tracking'!AT5,"")</f>
        <v/>
      </c>
      <c r="E16" s="379">
        <f t="shared" ref="E16:E21" si="1">SUM(A16:D16)</f>
        <v>0</v>
      </c>
      <c r="F16" s="469" t="s">
        <v>322</v>
      </c>
      <c r="G16" s="470"/>
      <c r="H16" s="387" t="s">
        <v>102</v>
      </c>
      <c r="I16" s="461" t="s">
        <v>338</v>
      </c>
    </row>
    <row r="17" spans="1:9" s="58" customFormat="1" ht="33.6" customHeight="1" thickBot="1" x14ac:dyDescent="0.3">
      <c r="A17" s="160" t="str">
        <f>IF(calcs!$P$2&gt;=1,'Session Tracking'!AQ8,"")</f>
        <v/>
      </c>
      <c r="B17" s="160" t="str">
        <f>IF(calcs!$P$2&gt;=2,'Session Tracking'!AR8,"")</f>
        <v/>
      </c>
      <c r="C17" s="160" t="str">
        <f>IF(calcs!$P$2&gt;=3,'Session Tracking'!AS8,"")</f>
        <v/>
      </c>
      <c r="D17" s="160" t="str">
        <f>IF(calcs!$P$2&gt;=4,'Session Tracking'!AT8,"")</f>
        <v/>
      </c>
      <c r="E17" s="161">
        <f t="shared" si="1"/>
        <v>0</v>
      </c>
      <c r="F17" s="471" t="s">
        <v>323</v>
      </c>
      <c r="G17" s="472"/>
      <c r="H17" s="53" t="s">
        <v>195</v>
      </c>
      <c r="I17" s="461"/>
    </row>
    <row r="18" spans="1:9" ht="33.6" customHeight="1" thickBot="1" x14ac:dyDescent="0.3">
      <c r="A18" s="164" t="str">
        <f>IF(calcs!$P$2&gt;=1,'Session Tracking'!AQ6,"")</f>
        <v/>
      </c>
      <c r="B18" s="164" t="str">
        <f>IF(calcs!$P$2&gt;=2,'Session Tracking'!AR6,"")</f>
        <v/>
      </c>
      <c r="C18" s="164" t="str">
        <f>IF(calcs!$P$2&gt;=3,'Session Tracking'!AS6,"")</f>
        <v/>
      </c>
      <c r="D18" s="232" t="str">
        <f>IF(calcs!$P$2&gt;=4,'Session Tracking'!AT6,"")</f>
        <v/>
      </c>
      <c r="E18" s="315">
        <f t="shared" si="1"/>
        <v>0</v>
      </c>
      <c r="F18" s="469" t="s">
        <v>324</v>
      </c>
      <c r="G18" s="470"/>
      <c r="H18" s="54" t="s">
        <v>103</v>
      </c>
      <c r="I18" s="462"/>
    </row>
    <row r="19" spans="1:9" ht="33.6" customHeight="1" thickBot="1" x14ac:dyDescent="0.3">
      <c r="A19" s="160" t="str">
        <f>IF(calcs!$P$2&gt;=1,'PPI Pre-Post'!E176,"")</f>
        <v/>
      </c>
      <c r="B19" s="160" t="str">
        <f>IF(calcs!$P$2&gt;=2,'PPI Pre-Post'!F176,"")</f>
        <v/>
      </c>
      <c r="C19" s="160" t="str">
        <f>IF(calcs!$P$2&gt;=3,'PPI Pre-Post'!G176,"")</f>
        <v/>
      </c>
      <c r="D19" s="160" t="str">
        <f>IF(calcs!$P$2&gt;=4,'PPI Pre-Post'!H176,"")</f>
        <v/>
      </c>
      <c r="E19" s="161">
        <f t="shared" si="1"/>
        <v>0</v>
      </c>
      <c r="F19" s="471" t="s">
        <v>346</v>
      </c>
      <c r="G19" s="472"/>
      <c r="H19" s="53" t="s">
        <v>105</v>
      </c>
      <c r="I19" s="56" t="s">
        <v>355</v>
      </c>
    </row>
    <row r="20" spans="1:9" ht="33.6" customHeight="1" thickBot="1" x14ac:dyDescent="0.3">
      <c r="A20" s="162" t="str">
        <f>IF(calcs!$P$2&gt;=1,Fidelity!C72,"")</f>
        <v/>
      </c>
      <c r="B20" s="162" t="str">
        <f>IF(calcs!$P$2&gt;=2,Fidelity!D72,"")</f>
        <v/>
      </c>
      <c r="C20" s="162" t="str">
        <f>IF(calcs!$P$2&gt;=3,Fidelity!E72,"")</f>
        <v/>
      </c>
      <c r="D20" s="162" t="str">
        <f>IF(calcs!$P$2&gt;=4,Fidelity!F72,"")</f>
        <v/>
      </c>
      <c r="E20" s="163">
        <f t="shared" si="1"/>
        <v>0</v>
      </c>
      <c r="F20" s="475" t="s">
        <v>347</v>
      </c>
      <c r="G20" s="476"/>
      <c r="H20" s="54" t="s">
        <v>106</v>
      </c>
      <c r="I20" s="463" t="s">
        <v>358</v>
      </c>
    </row>
    <row r="21" spans="1:9" ht="33.6" customHeight="1" x14ac:dyDescent="0.25">
      <c r="A21" s="391" t="str">
        <f>IF(calcs!$P$2&gt;=1,Fidelity!C71,"")</f>
        <v/>
      </c>
      <c r="B21" s="391" t="str">
        <f>IF(calcs!$P$2&gt;=2,Fidelity!D71,"")</f>
        <v/>
      </c>
      <c r="C21" s="391" t="str">
        <f>IF(calcs!$P$2&gt;=3,Fidelity!E71,"")</f>
        <v/>
      </c>
      <c r="D21" s="391" t="str">
        <f>IF(calcs!$P$2&gt;=4,Fidelity!F71,"")</f>
        <v/>
      </c>
      <c r="E21" s="389">
        <f t="shared" si="1"/>
        <v>0</v>
      </c>
      <c r="F21" s="471" t="s">
        <v>348</v>
      </c>
      <c r="G21" s="472"/>
      <c r="H21" s="394" t="s">
        <v>107</v>
      </c>
      <c r="I21" s="464"/>
    </row>
    <row r="22" spans="1:9" ht="16.5" thickBot="1" x14ac:dyDescent="0.3">
      <c r="A22" s="393"/>
      <c r="B22" s="392"/>
      <c r="C22" s="392"/>
      <c r="D22" s="392"/>
      <c r="E22" s="390"/>
      <c r="F22" s="388"/>
      <c r="G22" s="229"/>
      <c r="H22" s="395"/>
      <c r="I22" s="230"/>
    </row>
    <row r="23" spans="1:9" ht="16.5" thickBot="1" x14ac:dyDescent="0.3">
      <c r="A23" s="231" t="s">
        <v>365</v>
      </c>
      <c r="B23" s="226"/>
      <c r="C23" s="226"/>
      <c r="D23" s="226"/>
      <c r="E23" s="227"/>
      <c r="F23" s="228"/>
      <c r="G23" s="228"/>
      <c r="H23" s="228"/>
      <c r="I23" s="228"/>
    </row>
    <row r="24" spans="1:9" ht="22.5" customHeight="1" thickBot="1" x14ac:dyDescent="0.3">
      <c r="A24" s="233" t="str">
        <f>A8</f>
        <v>Jan-Mar 2022</v>
      </c>
      <c r="B24" s="459"/>
      <c r="C24" s="459"/>
      <c r="D24" s="459"/>
      <c r="E24" s="459"/>
      <c r="F24" s="459"/>
      <c r="G24" s="459"/>
      <c r="H24" s="459"/>
      <c r="I24" s="459"/>
    </row>
    <row r="25" spans="1:9" ht="22.5" customHeight="1" thickBot="1" x14ac:dyDescent="0.3">
      <c r="A25" s="233" t="str">
        <f>B8</f>
        <v>Apr-Jun 2022</v>
      </c>
      <c r="B25" s="448"/>
      <c r="C25" s="448"/>
      <c r="D25" s="448"/>
      <c r="E25" s="448"/>
      <c r="F25" s="448"/>
      <c r="G25" s="448"/>
      <c r="H25" s="448"/>
      <c r="I25" s="448"/>
    </row>
    <row r="26" spans="1:9" ht="22.5" customHeight="1" thickBot="1" x14ac:dyDescent="0.3">
      <c r="A26" s="233" t="str">
        <f>C8</f>
        <v>Jul-Sep 2022</v>
      </c>
      <c r="B26" s="448"/>
      <c r="C26" s="448"/>
      <c r="D26" s="448"/>
      <c r="E26" s="448"/>
      <c r="F26" s="448"/>
      <c r="G26" s="448"/>
      <c r="H26" s="448"/>
      <c r="I26" s="448"/>
    </row>
    <row r="27" spans="1:9" ht="22.5" customHeight="1" thickBot="1" x14ac:dyDescent="0.3">
      <c r="A27" s="233" t="str">
        <f>D8</f>
        <v>Oct-Dec 2022</v>
      </c>
      <c r="B27" s="448"/>
      <c r="C27" s="448"/>
      <c r="D27" s="448"/>
      <c r="E27" s="448"/>
      <c r="F27" s="448"/>
      <c r="G27" s="448"/>
      <c r="H27" s="448"/>
      <c r="I27" s="448"/>
    </row>
    <row r="28" spans="1:9" ht="16.5" thickBot="1" x14ac:dyDescent="0.3">
      <c r="A28" s="225" t="str">
        <f>Instructions!A4</f>
        <v>Version 3.1   07-27-2022</v>
      </c>
      <c r="B28" s="59"/>
      <c r="C28" s="59"/>
      <c r="D28" s="59"/>
      <c r="E28" s="59"/>
      <c r="F28" s="61"/>
      <c r="G28" s="61"/>
      <c r="H28" s="61"/>
      <c r="I28" s="61"/>
    </row>
  </sheetData>
  <sheetProtection password="E992" sheet="1" objects="1" scenarios="1"/>
  <mergeCells count="22">
    <mergeCell ref="F21:G21"/>
    <mergeCell ref="F16:G16"/>
    <mergeCell ref="F17:G17"/>
    <mergeCell ref="F18:G18"/>
    <mergeCell ref="F19:G19"/>
    <mergeCell ref="F20:G20"/>
    <mergeCell ref="B25:I25"/>
    <mergeCell ref="B26:I26"/>
    <mergeCell ref="B27:I27"/>
    <mergeCell ref="B3:D3"/>
    <mergeCell ref="B4:D4"/>
    <mergeCell ref="B5:D5"/>
    <mergeCell ref="B6:D6"/>
    <mergeCell ref="B24:I24"/>
    <mergeCell ref="I10:I14"/>
    <mergeCell ref="I16:I18"/>
    <mergeCell ref="I20:I21"/>
    <mergeCell ref="F10:G10"/>
    <mergeCell ref="F11:G11"/>
    <mergeCell ref="F12:G12"/>
    <mergeCell ref="F13:G13"/>
    <mergeCell ref="F14:G14"/>
  </mergeCells>
  <dataValidations disablePrompts="1" count="2">
    <dataValidation type="whole" allowBlank="1" showInputMessage="1" showErrorMessage="1" error="Enter a number 1 through 12" sqref="G5" xr:uid="{06CCD9A6-2833-4F08-9343-1A1304E28476}">
      <formula1>1</formula1>
      <formula2>12</formula2>
    </dataValidation>
    <dataValidation allowBlank="1" showInputMessage="1" showErrorMessage="1" error="Enter a number 1 through 12" sqref="G6" xr:uid="{01017136-7BC4-48EA-96F4-2EF932698F37}"/>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H174"/>
  <sheetViews>
    <sheetView workbookViewId="0">
      <selection activeCell="G2" sqref="G2"/>
    </sheetView>
  </sheetViews>
  <sheetFormatPr defaultColWidth="8.7109375" defaultRowHeight="15" zeroHeight="1" x14ac:dyDescent="0.25"/>
  <cols>
    <col min="1" max="5" width="16.85546875" style="6" customWidth="1"/>
    <col min="6" max="6" width="18.5703125" style="6" customWidth="1"/>
    <col min="7" max="7" width="41.140625" style="6" customWidth="1"/>
    <col min="8" max="8" width="17.42578125" style="129" customWidth="1"/>
    <col min="9" max="250" width="9.140625" style="14" customWidth="1"/>
    <col min="251" max="251" width="12.85546875" style="14" customWidth="1"/>
    <col min="252" max="16384" width="8.7109375" style="14"/>
  </cols>
  <sheetData>
    <row r="1" spans="1:8" customFormat="1" ht="44.1" customHeight="1" thickBot="1" x14ac:dyDescent="0.3">
      <c r="A1" s="303" t="s">
        <v>277</v>
      </c>
      <c r="B1" s="130"/>
      <c r="C1" s="130"/>
      <c r="D1" s="131"/>
      <c r="E1" s="37" t="s">
        <v>278</v>
      </c>
      <c r="F1" s="37"/>
      <c r="G1" s="131"/>
      <c r="H1" s="50"/>
    </row>
    <row r="2" spans="1:8" customFormat="1" ht="20.100000000000001" customHeight="1" thickBot="1" x14ac:dyDescent="0.3">
      <c r="A2" s="348" t="s">
        <v>405</v>
      </c>
      <c r="B2" s="477" t="str">
        <f>'Process PMs'!B3</f>
        <v>Insert Agency Name</v>
      </c>
      <c r="C2" s="478"/>
      <c r="D2" s="479"/>
      <c r="E2" s="33"/>
      <c r="F2" s="346" t="s">
        <v>401</v>
      </c>
      <c r="G2" s="447">
        <f>'Process PMs'!G3</f>
        <v>0</v>
      </c>
      <c r="H2" s="122"/>
    </row>
    <row r="3" spans="1:8" customFormat="1" ht="20.100000000000001" customHeight="1" thickBot="1" x14ac:dyDescent="0.3">
      <c r="A3" s="348" t="s">
        <v>406</v>
      </c>
      <c r="B3" s="480" t="str">
        <f>'Process PMs'!B4</f>
        <v>Insert Contact Name</v>
      </c>
      <c r="C3" s="481"/>
      <c r="D3" s="481"/>
      <c r="E3" s="31"/>
      <c r="F3" s="346" t="s">
        <v>402</v>
      </c>
      <c r="G3" s="242">
        <f>'Process PMs'!G4</f>
        <v>44562</v>
      </c>
      <c r="H3" s="122"/>
    </row>
    <row r="4" spans="1:8" customFormat="1" ht="20.100000000000001" customHeight="1" thickBot="1" x14ac:dyDescent="0.3">
      <c r="A4" s="348" t="s">
        <v>407</v>
      </c>
      <c r="B4" s="482" t="str">
        <f>'Process PMs'!B5</f>
        <v>Insert Email</v>
      </c>
      <c r="C4" s="483"/>
      <c r="D4" s="484"/>
      <c r="E4" s="33"/>
      <c r="F4" s="347" t="s">
        <v>403</v>
      </c>
      <c r="G4" s="200">
        <f>'Process PMs'!G5</f>
        <v>1</v>
      </c>
      <c r="H4" s="122"/>
    </row>
    <row r="5" spans="1:8" customFormat="1" ht="20.100000000000001" customHeight="1" thickBot="1" x14ac:dyDescent="0.3">
      <c r="A5" s="346" t="s">
        <v>408</v>
      </c>
      <c r="B5" s="485" t="str">
        <f>'Process PMs'!B6</f>
        <v>Insert Phone Number</v>
      </c>
      <c r="C5" s="486"/>
      <c r="D5" s="486"/>
      <c r="E5" s="31"/>
      <c r="F5" s="347" t="s">
        <v>404</v>
      </c>
      <c r="G5" s="201" t="str">
        <f>'Process PMs'!G6</f>
        <v>Insert County</v>
      </c>
      <c r="H5" s="122"/>
    </row>
    <row r="6" spans="1:8" customFormat="1" ht="16.5" thickBot="1" x14ac:dyDescent="0.3">
      <c r="A6" s="24" t="s">
        <v>117</v>
      </c>
      <c r="B6" s="24" t="s">
        <v>118</v>
      </c>
      <c r="C6" s="24" t="s">
        <v>119</v>
      </c>
      <c r="D6" s="24" t="s">
        <v>120</v>
      </c>
      <c r="E6" s="32"/>
      <c r="F6" s="333"/>
      <c r="G6" s="335"/>
      <c r="H6" s="334"/>
    </row>
    <row r="7" spans="1:8" ht="30" customHeight="1" thickBot="1" x14ac:dyDescent="0.3">
      <c r="A7" s="25" t="str">
        <f>'Process PMs'!A8</f>
        <v>Jan-Mar 2022</v>
      </c>
      <c r="B7" s="26" t="str">
        <f>'Process PMs'!B8</f>
        <v>Apr-Jun 2022</v>
      </c>
      <c r="C7" s="27" t="str">
        <f>'Process PMs'!C8</f>
        <v>Jul-Sep 2022</v>
      </c>
      <c r="D7" s="26" t="str">
        <f>'Process PMs'!D8</f>
        <v>Oct-Dec 2022</v>
      </c>
      <c r="E7" s="28" t="s">
        <v>2</v>
      </c>
      <c r="F7" s="28" t="s">
        <v>99</v>
      </c>
      <c r="G7" s="28" t="s">
        <v>0</v>
      </c>
      <c r="H7" s="123" t="s">
        <v>280</v>
      </c>
    </row>
    <row r="8" spans="1:8" ht="30" customHeight="1" thickBot="1" x14ac:dyDescent="0.3">
      <c r="A8" s="132" t="s">
        <v>359</v>
      </c>
      <c r="B8" s="29"/>
      <c r="C8" s="29"/>
      <c r="D8" s="29"/>
      <c r="E8" s="29"/>
      <c r="F8" s="29"/>
      <c r="G8" s="29"/>
      <c r="H8" s="124"/>
    </row>
    <row r="9" spans="1:8" ht="30" customHeight="1" thickBot="1" x14ac:dyDescent="0.3">
      <c r="A9" s="1" t="str">
        <f>IF(calcs!$P$2&gt;=1,'PPI Pre-Post'!E171,"")</f>
        <v/>
      </c>
      <c r="B9" s="1" t="str">
        <f>IF(calcs!$P$2&gt;=2,'PPI Pre-Post'!F171,"")</f>
        <v/>
      </c>
      <c r="C9" s="2" t="str">
        <f>IF(calcs!$P$2&gt;=3,'PPI Pre-Post'!G171,"")</f>
        <v/>
      </c>
      <c r="D9" s="1" t="str">
        <f>IF(calcs!$P$2&gt;=4,'PPI Pre-Post'!H171,"")</f>
        <v/>
      </c>
      <c r="E9" s="3">
        <f>SUM(A9:D9)</f>
        <v>0</v>
      </c>
      <c r="F9" s="12">
        <f>IF('Process PMs'!$E$19&gt;0,(E9/'Process PMs'!$E$19),0)</f>
        <v>0</v>
      </c>
      <c r="G9" s="7" t="s">
        <v>349</v>
      </c>
      <c r="H9" s="125" t="s">
        <v>108</v>
      </c>
    </row>
    <row r="10" spans="1:8" ht="32.25" customHeight="1" thickBot="1" x14ac:dyDescent="0.3">
      <c r="A10" s="4" t="str">
        <f>IF(calcs!$P$2&gt;=1,'PPI Pre-Post'!E172,"")</f>
        <v/>
      </c>
      <c r="B10" s="4" t="str">
        <f>IF(calcs!$P$2&gt;=2,'PPI Pre-Post'!F172,"")</f>
        <v/>
      </c>
      <c r="C10" s="4" t="str">
        <f>IF(calcs!$P$2&gt;=3,'PPI Pre-Post'!G172,"")</f>
        <v/>
      </c>
      <c r="D10" s="4" t="str">
        <f>IF(calcs!$P$2&gt;=4,'PPI Pre-Post'!H172,"")</f>
        <v/>
      </c>
      <c r="E10" s="4">
        <f t="shared" ref="E10:E13" si="0">SUM(A10:D10)</f>
        <v>0</v>
      </c>
      <c r="F10" s="13">
        <f>IF('Process PMs'!$E$19&gt;0,(E10/'Process PMs'!$E$19),0)</f>
        <v>0</v>
      </c>
      <c r="G10" s="8" t="s">
        <v>350</v>
      </c>
      <c r="H10" s="126" t="s">
        <v>109</v>
      </c>
    </row>
    <row r="11" spans="1:8" ht="30.75" thickBot="1" x14ac:dyDescent="0.3">
      <c r="A11" s="3" t="str">
        <f>IF(calcs!$P$2&gt;=1,'PPI Pre-Post'!E173,"")</f>
        <v/>
      </c>
      <c r="B11" s="3" t="str">
        <f>IF(calcs!$P$2&gt;=2,'PPI Pre-Post'!F173,"")</f>
        <v/>
      </c>
      <c r="C11" s="3" t="str">
        <f>IF(calcs!$P$2&gt;=3,'PPI Pre-Post'!G173,"")</f>
        <v/>
      </c>
      <c r="D11" s="3" t="str">
        <f>IF(calcs!$P$2&gt;=4,'PPI Pre-Post'!H173,"")</f>
        <v/>
      </c>
      <c r="E11" s="3">
        <f t="shared" si="0"/>
        <v>0</v>
      </c>
      <c r="F11" s="12">
        <f>IF('Process PMs'!$E$19&gt;0,(E11/'Process PMs'!$E$19),0)</f>
        <v>0</v>
      </c>
      <c r="G11" s="7" t="s">
        <v>351</v>
      </c>
      <c r="H11" s="53" t="s">
        <v>110</v>
      </c>
    </row>
    <row r="12" spans="1:8" ht="30.75" thickBot="1" x14ac:dyDescent="0.3">
      <c r="A12" s="5" t="str">
        <f>IF(calcs!$P$2&gt;=1,'PPI Pre-Post'!E174,"")</f>
        <v/>
      </c>
      <c r="B12" s="5" t="str">
        <f>IF(calcs!$P$2&gt;=2,'PPI Pre-Post'!F174,"")</f>
        <v/>
      </c>
      <c r="C12" s="5" t="str">
        <f>IF(calcs!$P$2&gt;=3,'PPI Pre-Post'!G174,"")</f>
        <v/>
      </c>
      <c r="D12" s="5" t="str">
        <f>IF(calcs!$P$2&gt;=4,'PPI Pre-Post'!H174,"")</f>
        <v/>
      </c>
      <c r="E12" s="5">
        <f t="shared" si="0"/>
        <v>0</v>
      </c>
      <c r="F12" s="13">
        <f>IF('Process PMs'!$E$19&gt;0,(E12/'Process PMs'!$E$19),0)</f>
        <v>0</v>
      </c>
      <c r="G12" s="9" t="s">
        <v>352</v>
      </c>
      <c r="H12" s="52" t="s">
        <v>111</v>
      </c>
    </row>
    <row r="13" spans="1:8" ht="30.75" thickBot="1" x14ac:dyDescent="0.3">
      <c r="A13" s="3" t="str">
        <f>IF(calcs!$P$2&gt;=1,'PPI Pre-Post'!E175,"")</f>
        <v/>
      </c>
      <c r="B13" s="3" t="str">
        <f>IF(calcs!$P$2&gt;=2,'PPI Pre-Post'!F175,"")</f>
        <v/>
      </c>
      <c r="C13" s="3" t="str">
        <f>IF(calcs!$P$2&gt;=3,'PPI Pre-Post'!G175,"")</f>
        <v/>
      </c>
      <c r="D13" s="3" t="str">
        <f>IF(calcs!$P$2&gt;=4,'PPI Pre-Post'!H175,"")</f>
        <v/>
      </c>
      <c r="E13" s="3">
        <f t="shared" si="0"/>
        <v>0</v>
      </c>
      <c r="F13" s="12">
        <f>IF('Process PMs'!$E$19&gt;0,(E13/'Process PMs'!$E$19),0)</f>
        <v>0</v>
      </c>
      <c r="G13" s="7" t="s">
        <v>353</v>
      </c>
      <c r="H13" s="53" t="s">
        <v>112</v>
      </c>
    </row>
    <row r="14" spans="1:8" ht="20.45" customHeight="1" thickBot="1" x14ac:dyDescent="0.3">
      <c r="A14" s="225" t="str">
        <f>Instructions!A4</f>
        <v>Version 3.1   07-27-2022</v>
      </c>
      <c r="B14" s="29"/>
      <c r="C14" s="29"/>
      <c r="D14" s="29"/>
      <c r="E14" s="29"/>
      <c r="F14" s="29"/>
      <c r="G14" s="30"/>
      <c r="H14" s="55"/>
    </row>
    <row r="15" spans="1:8" s="116" customFormat="1" x14ac:dyDescent="0.25">
      <c r="A15" s="115"/>
      <c r="B15" s="115"/>
      <c r="C15" s="115"/>
      <c r="D15" s="115"/>
      <c r="E15" s="115"/>
      <c r="F15" s="115"/>
      <c r="G15" s="115"/>
      <c r="H15" s="127"/>
    </row>
    <row r="16" spans="1:8" s="116" customFormat="1" x14ac:dyDescent="0.25">
      <c r="A16" s="115"/>
      <c r="B16" s="115"/>
      <c r="C16" s="115"/>
      <c r="D16" s="115"/>
      <c r="E16" s="115"/>
      <c r="F16" s="115"/>
      <c r="G16" s="115"/>
      <c r="H16" s="127"/>
    </row>
    <row r="17" spans="1:8" s="116" customFormat="1" x14ac:dyDescent="0.25">
      <c r="A17" s="115"/>
      <c r="B17" s="115"/>
      <c r="C17" s="115"/>
      <c r="D17" s="115"/>
      <c r="E17" s="115"/>
      <c r="F17" s="115"/>
      <c r="G17" s="115"/>
      <c r="H17" s="127"/>
    </row>
    <row r="18" spans="1:8" x14ac:dyDescent="0.25">
      <c r="A18"/>
      <c r="B18"/>
      <c r="C18"/>
      <c r="D18"/>
      <c r="E18"/>
      <c r="F18"/>
      <c r="G18"/>
      <c r="H18" s="128"/>
    </row>
    <row r="19" spans="1:8" x14ac:dyDescent="0.25">
      <c r="A19"/>
      <c r="B19"/>
      <c r="C19"/>
      <c r="D19"/>
      <c r="E19"/>
      <c r="F19"/>
      <c r="G19"/>
      <c r="H19" s="128"/>
    </row>
    <row r="20" spans="1:8" x14ac:dyDescent="0.25">
      <c r="A20"/>
      <c r="B20"/>
      <c r="C20"/>
      <c r="D20"/>
      <c r="E20"/>
      <c r="F20"/>
      <c r="G20"/>
      <c r="H20" s="128"/>
    </row>
    <row r="21" spans="1:8" x14ac:dyDescent="0.25">
      <c r="A21"/>
      <c r="B21"/>
      <c r="C21"/>
      <c r="D21"/>
      <c r="E21"/>
      <c r="F21"/>
      <c r="G21"/>
      <c r="H21" s="128"/>
    </row>
    <row r="22" spans="1:8" hidden="1" x14ac:dyDescent="0.25">
      <c r="A22"/>
      <c r="B22"/>
      <c r="C22"/>
      <c r="D22"/>
      <c r="E22"/>
      <c r="F22"/>
      <c r="G22"/>
      <c r="H22" s="128"/>
    </row>
    <row r="23" spans="1:8" hidden="1" x14ac:dyDescent="0.25">
      <c r="A23"/>
      <c r="B23"/>
      <c r="C23"/>
      <c r="D23"/>
      <c r="E23"/>
      <c r="F23"/>
      <c r="G23"/>
      <c r="H23" s="128"/>
    </row>
    <row r="24" spans="1:8" hidden="1" x14ac:dyDescent="0.25">
      <c r="A24"/>
      <c r="B24"/>
      <c r="C24"/>
      <c r="D24"/>
      <c r="E24"/>
      <c r="F24"/>
      <c r="G24"/>
      <c r="H24" s="128"/>
    </row>
    <row r="25" spans="1:8" hidden="1" x14ac:dyDescent="0.25">
      <c r="A25"/>
      <c r="B25"/>
      <c r="C25"/>
      <c r="D25"/>
      <c r="E25"/>
      <c r="F25"/>
      <c r="G25"/>
      <c r="H25" s="128"/>
    </row>
    <row r="26" spans="1:8" hidden="1" x14ac:dyDescent="0.25">
      <c r="A26"/>
      <c r="B26"/>
      <c r="C26"/>
      <c r="D26"/>
      <c r="E26"/>
      <c r="F26"/>
      <c r="G26"/>
      <c r="H26" s="128"/>
    </row>
    <row r="27" spans="1:8" hidden="1" x14ac:dyDescent="0.25">
      <c r="A27"/>
      <c r="B27"/>
      <c r="C27"/>
      <c r="D27"/>
      <c r="E27"/>
      <c r="F27"/>
      <c r="G27"/>
      <c r="H27" s="128"/>
    </row>
    <row r="28" spans="1:8" hidden="1" x14ac:dyDescent="0.25">
      <c r="A28"/>
      <c r="B28"/>
      <c r="C28"/>
      <c r="D28"/>
      <c r="E28"/>
      <c r="F28"/>
      <c r="G28"/>
      <c r="H28" s="128"/>
    </row>
    <row r="29" spans="1:8" hidden="1" x14ac:dyDescent="0.25">
      <c r="A29"/>
      <c r="B29"/>
      <c r="C29"/>
      <c r="D29"/>
      <c r="E29"/>
      <c r="F29"/>
      <c r="G29"/>
      <c r="H29" s="128"/>
    </row>
    <row r="30" spans="1:8" hidden="1" x14ac:dyDescent="0.25">
      <c r="A30"/>
      <c r="B30"/>
      <c r="C30"/>
      <c r="D30"/>
      <c r="E30"/>
      <c r="F30"/>
      <c r="G30"/>
      <c r="H30" s="128"/>
    </row>
    <row r="31" spans="1:8" hidden="1" x14ac:dyDescent="0.25">
      <c r="A31"/>
      <c r="B31"/>
      <c r="C31"/>
      <c r="D31"/>
      <c r="E31"/>
      <c r="F31"/>
      <c r="G31"/>
      <c r="H31" s="128"/>
    </row>
    <row r="32" spans="1:8" hidden="1" x14ac:dyDescent="0.25">
      <c r="A32"/>
      <c r="B32"/>
      <c r="C32"/>
      <c r="D32"/>
      <c r="E32"/>
      <c r="F32"/>
      <c r="G32"/>
      <c r="H32" s="128"/>
    </row>
    <row r="33" spans="1:8" hidden="1" x14ac:dyDescent="0.25">
      <c r="A33"/>
      <c r="B33"/>
      <c r="C33"/>
      <c r="D33"/>
      <c r="E33"/>
      <c r="F33"/>
      <c r="G33"/>
      <c r="H33" s="128"/>
    </row>
    <row r="34" spans="1:8" hidden="1" x14ac:dyDescent="0.25">
      <c r="A34"/>
      <c r="B34"/>
      <c r="C34"/>
      <c r="D34"/>
      <c r="E34"/>
      <c r="F34"/>
      <c r="G34"/>
      <c r="H34" s="128"/>
    </row>
    <row r="35" spans="1:8" hidden="1" x14ac:dyDescent="0.25">
      <c r="A35"/>
      <c r="B35"/>
      <c r="C35"/>
      <c r="D35"/>
      <c r="E35"/>
      <c r="F35"/>
      <c r="G35"/>
      <c r="H35" s="128"/>
    </row>
    <row r="36" spans="1:8" hidden="1" x14ac:dyDescent="0.25">
      <c r="A36"/>
      <c r="B36"/>
      <c r="C36"/>
      <c r="D36"/>
      <c r="E36"/>
      <c r="F36"/>
      <c r="G36"/>
      <c r="H36" s="128"/>
    </row>
    <row r="37" spans="1:8" hidden="1" x14ac:dyDescent="0.25">
      <c r="A37"/>
      <c r="B37"/>
      <c r="C37"/>
      <c r="D37"/>
      <c r="E37"/>
      <c r="F37"/>
      <c r="G37"/>
      <c r="H37" s="128"/>
    </row>
    <row r="38" spans="1:8" hidden="1" x14ac:dyDescent="0.25">
      <c r="A38"/>
      <c r="B38"/>
      <c r="C38"/>
      <c r="D38"/>
      <c r="E38"/>
      <c r="F38"/>
      <c r="G38"/>
      <c r="H38" s="128"/>
    </row>
    <row r="39" spans="1:8" hidden="1" x14ac:dyDescent="0.25">
      <c r="A39"/>
      <c r="B39"/>
      <c r="C39"/>
      <c r="D39"/>
      <c r="E39"/>
      <c r="F39"/>
      <c r="G39"/>
      <c r="H39" s="128"/>
    </row>
    <row r="40" spans="1:8" hidden="1" x14ac:dyDescent="0.25">
      <c r="A40"/>
      <c r="B40"/>
      <c r="C40"/>
      <c r="D40"/>
      <c r="E40"/>
      <c r="F40"/>
      <c r="G40"/>
      <c r="H40" s="128"/>
    </row>
    <row r="41" spans="1:8" hidden="1" x14ac:dyDescent="0.25">
      <c r="A41"/>
      <c r="B41"/>
      <c r="C41"/>
      <c r="D41"/>
      <c r="E41"/>
      <c r="F41"/>
      <c r="G41"/>
      <c r="H41" s="128"/>
    </row>
    <row r="42" spans="1:8" hidden="1" x14ac:dyDescent="0.25">
      <c r="A42"/>
      <c r="B42"/>
      <c r="C42"/>
      <c r="D42"/>
      <c r="E42"/>
      <c r="F42"/>
      <c r="G42"/>
      <c r="H42" s="128"/>
    </row>
    <row r="43" spans="1:8" hidden="1" x14ac:dyDescent="0.25">
      <c r="A43"/>
      <c r="B43"/>
      <c r="C43"/>
      <c r="D43"/>
      <c r="E43"/>
      <c r="F43"/>
      <c r="G43"/>
      <c r="H43" s="128"/>
    </row>
    <row r="44" spans="1:8" hidden="1" x14ac:dyDescent="0.25">
      <c r="A44"/>
      <c r="B44"/>
      <c r="C44"/>
      <c r="D44"/>
      <c r="E44"/>
      <c r="F44"/>
      <c r="G44"/>
      <c r="H44" s="128"/>
    </row>
    <row r="45" spans="1:8" hidden="1" x14ac:dyDescent="0.25">
      <c r="A45"/>
      <c r="B45"/>
      <c r="C45"/>
      <c r="D45"/>
      <c r="E45"/>
      <c r="F45"/>
      <c r="G45"/>
      <c r="H45" s="128"/>
    </row>
    <row r="46" spans="1:8" hidden="1" x14ac:dyDescent="0.25">
      <c r="A46"/>
      <c r="B46"/>
      <c r="C46"/>
      <c r="D46"/>
      <c r="E46"/>
      <c r="F46"/>
      <c r="G46"/>
      <c r="H46" s="128"/>
    </row>
    <row r="47" spans="1:8" hidden="1" x14ac:dyDescent="0.25">
      <c r="A47"/>
      <c r="B47"/>
      <c r="C47"/>
      <c r="D47"/>
      <c r="E47"/>
      <c r="F47"/>
      <c r="G47"/>
      <c r="H47" s="128"/>
    </row>
    <row r="48" spans="1:8" hidden="1" x14ac:dyDescent="0.25">
      <c r="A48"/>
      <c r="B48"/>
      <c r="C48"/>
      <c r="D48"/>
      <c r="E48"/>
      <c r="F48"/>
      <c r="G48"/>
      <c r="H48" s="128"/>
    </row>
    <row r="49" spans="1:8" hidden="1" x14ac:dyDescent="0.25">
      <c r="A49"/>
      <c r="B49"/>
      <c r="C49"/>
      <c r="D49"/>
      <c r="E49"/>
      <c r="F49"/>
      <c r="G49"/>
      <c r="H49" s="128"/>
    </row>
    <row r="50" spans="1:8" hidden="1" x14ac:dyDescent="0.25">
      <c r="A50"/>
      <c r="B50"/>
      <c r="C50"/>
      <c r="D50"/>
      <c r="E50"/>
      <c r="F50"/>
      <c r="G50"/>
      <c r="H50" s="128"/>
    </row>
    <row r="51" spans="1:8" hidden="1" x14ac:dyDescent="0.25">
      <c r="A51"/>
      <c r="B51"/>
      <c r="C51"/>
      <c r="D51"/>
      <c r="E51"/>
      <c r="F51"/>
      <c r="G51"/>
      <c r="H51" s="128"/>
    </row>
    <row r="52" spans="1:8" hidden="1" x14ac:dyDescent="0.25">
      <c r="A52"/>
      <c r="B52"/>
      <c r="C52"/>
      <c r="D52"/>
      <c r="E52"/>
      <c r="F52"/>
      <c r="G52"/>
      <c r="H52" s="128"/>
    </row>
    <row r="53" spans="1:8" hidden="1" x14ac:dyDescent="0.25">
      <c r="A53"/>
      <c r="B53"/>
      <c r="C53"/>
      <c r="D53"/>
      <c r="E53"/>
      <c r="F53"/>
      <c r="G53"/>
      <c r="H53" s="128"/>
    </row>
    <row r="54" spans="1:8" hidden="1" x14ac:dyDescent="0.25">
      <c r="A54"/>
      <c r="B54"/>
      <c r="C54"/>
      <c r="D54"/>
      <c r="E54"/>
      <c r="F54"/>
      <c r="G54"/>
      <c r="H54" s="128"/>
    </row>
    <row r="55" spans="1:8" hidden="1" x14ac:dyDescent="0.25">
      <c r="A55"/>
      <c r="B55"/>
      <c r="C55"/>
      <c r="D55"/>
      <c r="E55"/>
      <c r="F55"/>
      <c r="G55"/>
      <c r="H55" s="128"/>
    </row>
    <row r="56" spans="1:8" hidden="1" x14ac:dyDescent="0.25">
      <c r="A56"/>
      <c r="B56"/>
      <c r="C56"/>
      <c r="D56"/>
      <c r="E56"/>
      <c r="F56"/>
      <c r="G56"/>
      <c r="H56" s="128"/>
    </row>
    <row r="57" spans="1:8" hidden="1" x14ac:dyDescent="0.25">
      <c r="A57"/>
      <c r="B57"/>
      <c r="C57"/>
      <c r="D57"/>
      <c r="E57"/>
      <c r="F57"/>
      <c r="G57"/>
      <c r="H57" s="128"/>
    </row>
    <row r="58" spans="1:8" hidden="1" x14ac:dyDescent="0.25">
      <c r="A58"/>
      <c r="B58"/>
      <c r="C58"/>
      <c r="D58"/>
      <c r="E58"/>
      <c r="F58"/>
      <c r="G58"/>
      <c r="H58" s="128"/>
    </row>
    <row r="59" spans="1:8" hidden="1" x14ac:dyDescent="0.25">
      <c r="A59"/>
      <c r="B59"/>
      <c r="C59"/>
      <c r="D59"/>
      <c r="E59"/>
      <c r="F59"/>
      <c r="G59"/>
      <c r="H59" s="128"/>
    </row>
    <row r="60" spans="1:8" hidden="1" x14ac:dyDescent="0.25">
      <c r="A60"/>
      <c r="B60"/>
      <c r="C60"/>
      <c r="D60"/>
      <c r="E60"/>
      <c r="F60"/>
      <c r="G60"/>
      <c r="H60" s="128"/>
    </row>
    <row r="61" spans="1:8" hidden="1" x14ac:dyDescent="0.25">
      <c r="A61"/>
      <c r="B61"/>
      <c r="C61"/>
      <c r="D61"/>
      <c r="E61"/>
      <c r="F61"/>
      <c r="G61"/>
      <c r="H61" s="128"/>
    </row>
    <row r="62" spans="1:8" hidden="1" x14ac:dyDescent="0.25">
      <c r="A62"/>
      <c r="B62"/>
      <c r="C62"/>
      <c r="D62"/>
      <c r="E62"/>
      <c r="F62"/>
      <c r="G62"/>
      <c r="H62" s="128"/>
    </row>
    <row r="63" spans="1:8" hidden="1" x14ac:dyDescent="0.25">
      <c r="A63"/>
      <c r="B63"/>
      <c r="C63"/>
      <c r="D63"/>
      <c r="E63"/>
      <c r="F63"/>
      <c r="G63"/>
      <c r="H63" s="128"/>
    </row>
    <row r="64" spans="1:8" hidden="1" x14ac:dyDescent="0.25">
      <c r="A64"/>
      <c r="B64"/>
      <c r="C64"/>
      <c r="D64"/>
      <c r="E64"/>
      <c r="F64"/>
      <c r="G64"/>
      <c r="H64" s="128"/>
    </row>
    <row r="65" spans="1:8" hidden="1" x14ac:dyDescent="0.25">
      <c r="A65"/>
      <c r="B65"/>
      <c r="C65"/>
      <c r="D65"/>
      <c r="E65"/>
      <c r="F65"/>
      <c r="G65"/>
      <c r="H65" s="128"/>
    </row>
    <row r="66" spans="1:8" hidden="1" x14ac:dyDescent="0.25">
      <c r="A66"/>
      <c r="B66"/>
      <c r="C66"/>
      <c r="D66"/>
      <c r="E66"/>
      <c r="F66"/>
      <c r="G66"/>
      <c r="H66" s="128"/>
    </row>
    <row r="67" spans="1:8" hidden="1" x14ac:dyDescent="0.25">
      <c r="A67"/>
      <c r="B67"/>
      <c r="C67"/>
      <c r="D67"/>
      <c r="E67"/>
      <c r="F67"/>
      <c r="G67"/>
      <c r="H67" s="128"/>
    </row>
    <row r="68" spans="1:8" hidden="1" x14ac:dyDescent="0.25">
      <c r="A68"/>
      <c r="B68"/>
      <c r="C68"/>
      <c r="D68"/>
      <c r="E68"/>
      <c r="F68"/>
      <c r="G68"/>
      <c r="H68" s="128"/>
    </row>
    <row r="69" spans="1:8" hidden="1" x14ac:dyDescent="0.25">
      <c r="A69"/>
      <c r="B69"/>
      <c r="C69"/>
      <c r="D69"/>
      <c r="E69"/>
      <c r="F69"/>
      <c r="G69"/>
      <c r="H69" s="128"/>
    </row>
    <row r="70" spans="1:8" hidden="1" x14ac:dyDescent="0.25">
      <c r="A70"/>
      <c r="B70"/>
      <c r="C70"/>
      <c r="D70"/>
      <c r="E70"/>
      <c r="F70"/>
      <c r="G70"/>
      <c r="H70" s="128"/>
    </row>
    <row r="71" spans="1:8" hidden="1" x14ac:dyDescent="0.25">
      <c r="A71"/>
      <c r="B71"/>
      <c r="C71"/>
      <c r="D71"/>
      <c r="E71"/>
      <c r="F71"/>
      <c r="G71"/>
      <c r="H71" s="128"/>
    </row>
    <row r="72" spans="1:8" hidden="1" x14ac:dyDescent="0.25">
      <c r="A72"/>
      <c r="B72"/>
      <c r="C72"/>
      <c r="D72"/>
      <c r="E72"/>
      <c r="F72"/>
      <c r="G72"/>
      <c r="H72" s="128"/>
    </row>
    <row r="73" spans="1:8" hidden="1" x14ac:dyDescent="0.25">
      <c r="A73"/>
      <c r="B73"/>
      <c r="C73"/>
      <c r="D73"/>
      <c r="E73"/>
      <c r="F73"/>
      <c r="G73"/>
      <c r="H73" s="128"/>
    </row>
    <row r="74" spans="1:8" hidden="1" x14ac:dyDescent="0.25">
      <c r="A74"/>
      <c r="B74"/>
      <c r="C74"/>
      <c r="D74"/>
      <c r="E74"/>
      <c r="F74"/>
      <c r="G74"/>
      <c r="H74" s="128"/>
    </row>
    <row r="75" spans="1:8" hidden="1" x14ac:dyDescent="0.25">
      <c r="A75"/>
      <c r="B75"/>
      <c r="C75"/>
      <c r="D75"/>
      <c r="E75"/>
      <c r="F75"/>
      <c r="G75"/>
      <c r="H75" s="128"/>
    </row>
    <row r="76" spans="1:8" hidden="1" x14ac:dyDescent="0.25">
      <c r="A76"/>
      <c r="B76"/>
      <c r="C76"/>
      <c r="D76"/>
      <c r="E76"/>
      <c r="F76"/>
      <c r="G76"/>
      <c r="H76" s="128"/>
    </row>
    <row r="77" spans="1:8" hidden="1" x14ac:dyDescent="0.25">
      <c r="A77"/>
      <c r="B77"/>
      <c r="C77"/>
      <c r="D77"/>
      <c r="E77"/>
      <c r="F77"/>
      <c r="G77"/>
      <c r="H77" s="128"/>
    </row>
    <row r="78" spans="1:8" hidden="1" x14ac:dyDescent="0.25">
      <c r="A78"/>
      <c r="B78"/>
      <c r="C78"/>
      <c r="D78"/>
      <c r="E78"/>
      <c r="F78"/>
      <c r="G78"/>
      <c r="H78" s="128"/>
    </row>
    <row r="79" spans="1:8" hidden="1" x14ac:dyDescent="0.25">
      <c r="A79"/>
      <c r="B79"/>
      <c r="C79"/>
      <c r="D79"/>
      <c r="E79"/>
      <c r="F79"/>
      <c r="G79"/>
      <c r="H79" s="128"/>
    </row>
    <row r="80" spans="1:8" hidden="1" x14ac:dyDescent="0.25">
      <c r="A80"/>
      <c r="B80"/>
      <c r="C80"/>
      <c r="D80"/>
      <c r="E80"/>
      <c r="F80"/>
      <c r="G80"/>
      <c r="H80" s="128"/>
    </row>
    <row r="81" spans="1:8" hidden="1" x14ac:dyDescent="0.25">
      <c r="A81"/>
      <c r="B81"/>
      <c r="C81"/>
      <c r="D81"/>
      <c r="E81"/>
      <c r="F81"/>
      <c r="G81"/>
      <c r="H81" s="128"/>
    </row>
    <row r="82" spans="1:8" hidden="1" x14ac:dyDescent="0.25">
      <c r="A82"/>
      <c r="B82"/>
      <c r="C82"/>
      <c r="D82"/>
      <c r="E82"/>
      <c r="F82"/>
      <c r="G82"/>
      <c r="H82" s="128"/>
    </row>
    <row r="83" spans="1:8" hidden="1" x14ac:dyDescent="0.25">
      <c r="A83"/>
      <c r="B83"/>
      <c r="C83"/>
      <c r="D83"/>
      <c r="E83"/>
      <c r="F83"/>
      <c r="G83"/>
      <c r="H83" s="128"/>
    </row>
    <row r="84" spans="1:8" hidden="1" x14ac:dyDescent="0.25">
      <c r="A84"/>
      <c r="B84"/>
      <c r="C84"/>
      <c r="D84"/>
      <c r="E84"/>
      <c r="F84"/>
      <c r="G84"/>
      <c r="H84" s="128"/>
    </row>
    <row r="85" spans="1:8" hidden="1" x14ac:dyDescent="0.25">
      <c r="A85"/>
      <c r="B85"/>
      <c r="C85"/>
      <c r="D85"/>
      <c r="E85"/>
      <c r="F85"/>
      <c r="G85"/>
      <c r="H85" s="128"/>
    </row>
    <row r="86" spans="1:8" hidden="1" x14ac:dyDescent="0.25">
      <c r="A86"/>
      <c r="B86"/>
      <c r="C86"/>
      <c r="D86"/>
      <c r="E86"/>
      <c r="F86"/>
      <c r="G86"/>
      <c r="H86" s="128"/>
    </row>
    <row r="87" spans="1:8" hidden="1" x14ac:dyDescent="0.25">
      <c r="A87"/>
      <c r="B87"/>
      <c r="C87"/>
      <c r="D87"/>
      <c r="E87"/>
      <c r="F87"/>
      <c r="G87"/>
      <c r="H87" s="128"/>
    </row>
    <row r="88" spans="1:8" hidden="1" x14ac:dyDescent="0.25">
      <c r="A88"/>
      <c r="B88"/>
      <c r="C88"/>
      <c r="D88"/>
      <c r="E88"/>
      <c r="F88"/>
      <c r="G88"/>
      <c r="H88" s="128"/>
    </row>
    <row r="89" spans="1:8" hidden="1" x14ac:dyDescent="0.25">
      <c r="A89"/>
      <c r="B89"/>
      <c r="C89"/>
      <c r="D89"/>
      <c r="E89"/>
      <c r="F89"/>
      <c r="G89"/>
      <c r="H89" s="128"/>
    </row>
    <row r="90" spans="1:8" hidden="1" x14ac:dyDescent="0.25">
      <c r="A90"/>
      <c r="B90"/>
      <c r="C90"/>
      <c r="D90"/>
      <c r="E90"/>
      <c r="F90"/>
      <c r="G90"/>
      <c r="H90" s="128"/>
    </row>
    <row r="91" spans="1:8" hidden="1" x14ac:dyDescent="0.25">
      <c r="A91"/>
      <c r="B91"/>
      <c r="C91"/>
      <c r="D91"/>
      <c r="E91"/>
      <c r="F91"/>
      <c r="G91"/>
      <c r="H91" s="128"/>
    </row>
    <row r="92" spans="1:8" hidden="1" x14ac:dyDescent="0.25">
      <c r="A92"/>
      <c r="B92"/>
      <c r="C92"/>
      <c r="D92"/>
      <c r="E92"/>
      <c r="F92"/>
      <c r="G92"/>
      <c r="H92" s="128"/>
    </row>
    <row r="93" spans="1:8" hidden="1" x14ac:dyDescent="0.25">
      <c r="A93"/>
      <c r="B93"/>
      <c r="C93"/>
      <c r="D93"/>
      <c r="E93"/>
      <c r="F93"/>
      <c r="G93"/>
      <c r="H93" s="128"/>
    </row>
    <row r="94" spans="1:8" hidden="1" x14ac:dyDescent="0.25">
      <c r="A94"/>
      <c r="B94"/>
      <c r="C94"/>
      <c r="D94"/>
      <c r="E94"/>
      <c r="F94"/>
      <c r="G94"/>
      <c r="H94" s="128"/>
    </row>
    <row r="95" spans="1:8" hidden="1" x14ac:dyDescent="0.25">
      <c r="A95"/>
      <c r="B95"/>
      <c r="C95"/>
      <c r="D95"/>
      <c r="E95"/>
      <c r="F95"/>
      <c r="G95"/>
      <c r="H95" s="128"/>
    </row>
    <row r="96" spans="1:8" hidden="1" x14ac:dyDescent="0.25">
      <c r="A96"/>
      <c r="B96"/>
      <c r="C96"/>
      <c r="D96"/>
      <c r="E96"/>
      <c r="F96"/>
      <c r="G96"/>
      <c r="H96" s="128"/>
    </row>
    <row r="97" spans="1:8" hidden="1" x14ac:dyDescent="0.25">
      <c r="A97"/>
      <c r="B97"/>
      <c r="C97"/>
      <c r="D97"/>
      <c r="E97"/>
      <c r="F97"/>
      <c r="G97"/>
      <c r="H97" s="128"/>
    </row>
    <row r="98" spans="1:8" hidden="1" x14ac:dyDescent="0.25">
      <c r="A98"/>
      <c r="B98"/>
      <c r="C98"/>
      <c r="D98"/>
      <c r="E98"/>
      <c r="F98"/>
      <c r="G98"/>
      <c r="H98" s="128"/>
    </row>
    <row r="99" spans="1:8" hidden="1" x14ac:dyDescent="0.25">
      <c r="A99"/>
      <c r="B99"/>
      <c r="C99"/>
      <c r="D99"/>
      <c r="E99"/>
      <c r="F99"/>
      <c r="G99"/>
      <c r="H99" s="128"/>
    </row>
    <row r="100" spans="1:8" hidden="1" x14ac:dyDescent="0.25">
      <c r="A100"/>
      <c r="B100"/>
      <c r="C100"/>
      <c r="D100"/>
      <c r="E100"/>
      <c r="F100"/>
      <c r="G100"/>
      <c r="H100" s="128"/>
    </row>
    <row r="101" spans="1:8" hidden="1" x14ac:dyDescent="0.25">
      <c r="A101"/>
      <c r="B101"/>
      <c r="C101"/>
      <c r="D101"/>
      <c r="E101"/>
      <c r="F101"/>
      <c r="G101"/>
      <c r="H101" s="128"/>
    </row>
    <row r="102" spans="1:8" hidden="1" x14ac:dyDescent="0.25">
      <c r="A102"/>
      <c r="B102"/>
      <c r="C102"/>
      <c r="D102"/>
      <c r="E102"/>
      <c r="F102"/>
      <c r="G102"/>
      <c r="H102" s="128"/>
    </row>
    <row r="103" spans="1:8" hidden="1" x14ac:dyDescent="0.25">
      <c r="A103"/>
      <c r="B103"/>
      <c r="C103"/>
      <c r="D103"/>
      <c r="E103"/>
      <c r="F103"/>
      <c r="G103"/>
      <c r="H103" s="128"/>
    </row>
    <row r="104" spans="1:8" hidden="1" x14ac:dyDescent="0.25">
      <c r="A104"/>
      <c r="B104"/>
      <c r="C104"/>
      <c r="D104"/>
      <c r="E104"/>
      <c r="F104"/>
      <c r="G104"/>
      <c r="H104" s="128"/>
    </row>
    <row r="105" spans="1:8" hidden="1" x14ac:dyDescent="0.25">
      <c r="A105"/>
      <c r="B105"/>
      <c r="C105"/>
      <c r="D105"/>
      <c r="E105"/>
      <c r="F105"/>
      <c r="G105"/>
      <c r="H105" s="128"/>
    </row>
    <row r="106" spans="1:8" hidden="1" x14ac:dyDescent="0.25">
      <c r="A106"/>
      <c r="B106"/>
      <c r="C106"/>
      <c r="D106"/>
      <c r="E106"/>
      <c r="F106"/>
      <c r="G106"/>
      <c r="H106" s="128"/>
    </row>
    <row r="107" spans="1:8" hidden="1" x14ac:dyDescent="0.25">
      <c r="A107"/>
      <c r="B107"/>
      <c r="C107"/>
      <c r="D107"/>
      <c r="E107"/>
      <c r="F107"/>
      <c r="G107"/>
      <c r="H107" s="128"/>
    </row>
    <row r="108" spans="1:8" hidden="1" x14ac:dyDescent="0.25">
      <c r="A108"/>
      <c r="B108"/>
      <c r="C108"/>
      <c r="D108"/>
      <c r="E108"/>
      <c r="F108"/>
      <c r="G108"/>
      <c r="H108" s="128"/>
    </row>
    <row r="109" spans="1:8" hidden="1" x14ac:dyDescent="0.25">
      <c r="A109"/>
      <c r="B109"/>
      <c r="C109"/>
      <c r="D109"/>
      <c r="E109"/>
      <c r="F109"/>
      <c r="G109"/>
      <c r="H109" s="128"/>
    </row>
    <row r="110" spans="1:8" hidden="1" x14ac:dyDescent="0.25">
      <c r="A110"/>
      <c r="B110"/>
      <c r="C110"/>
      <c r="D110"/>
      <c r="E110"/>
      <c r="F110"/>
      <c r="G110"/>
      <c r="H110" s="128"/>
    </row>
    <row r="111" spans="1:8" hidden="1" x14ac:dyDescent="0.25">
      <c r="A111"/>
      <c r="B111"/>
      <c r="C111"/>
      <c r="D111"/>
      <c r="E111"/>
      <c r="F111"/>
      <c r="G111"/>
      <c r="H111" s="128"/>
    </row>
    <row r="112" spans="1:8" hidden="1" x14ac:dyDescent="0.25">
      <c r="A112"/>
      <c r="B112"/>
      <c r="C112"/>
      <c r="D112"/>
      <c r="E112"/>
      <c r="F112"/>
      <c r="G112"/>
      <c r="H112" s="128"/>
    </row>
    <row r="113" spans="1:8" hidden="1" x14ac:dyDescent="0.25">
      <c r="A113"/>
      <c r="B113"/>
      <c r="C113"/>
      <c r="D113"/>
      <c r="E113"/>
      <c r="F113"/>
      <c r="G113"/>
      <c r="H113" s="128"/>
    </row>
    <row r="114" spans="1:8" hidden="1" x14ac:dyDescent="0.25">
      <c r="A114"/>
      <c r="B114"/>
      <c r="C114"/>
      <c r="D114"/>
      <c r="E114"/>
      <c r="F114"/>
      <c r="G114"/>
      <c r="H114" s="128"/>
    </row>
    <row r="115" spans="1:8" hidden="1" x14ac:dyDescent="0.25">
      <c r="A115"/>
      <c r="B115"/>
      <c r="C115"/>
      <c r="D115"/>
      <c r="E115"/>
      <c r="F115"/>
      <c r="G115"/>
      <c r="H115" s="128"/>
    </row>
    <row r="116" spans="1:8" hidden="1" x14ac:dyDescent="0.25">
      <c r="A116"/>
      <c r="B116"/>
      <c r="C116"/>
      <c r="D116"/>
      <c r="E116"/>
      <c r="F116"/>
      <c r="G116"/>
      <c r="H116" s="128"/>
    </row>
    <row r="117" spans="1:8" hidden="1" x14ac:dyDescent="0.25">
      <c r="A117"/>
      <c r="B117"/>
      <c r="C117"/>
      <c r="D117"/>
      <c r="E117"/>
      <c r="F117"/>
      <c r="G117"/>
      <c r="H117" s="128"/>
    </row>
    <row r="118" spans="1:8" hidden="1" x14ac:dyDescent="0.25">
      <c r="A118"/>
      <c r="B118"/>
      <c r="C118"/>
      <c r="D118"/>
      <c r="E118"/>
      <c r="F118"/>
      <c r="G118"/>
      <c r="H118" s="128"/>
    </row>
    <row r="119" spans="1:8" hidden="1" x14ac:dyDescent="0.25">
      <c r="A119"/>
      <c r="B119"/>
      <c r="C119"/>
      <c r="D119"/>
      <c r="E119"/>
      <c r="F119"/>
      <c r="G119"/>
      <c r="H119" s="128"/>
    </row>
    <row r="120" spans="1:8" hidden="1" x14ac:dyDescent="0.25">
      <c r="A120"/>
      <c r="B120"/>
      <c r="C120"/>
      <c r="D120"/>
      <c r="E120"/>
      <c r="F120"/>
      <c r="G120"/>
      <c r="H120" s="128"/>
    </row>
    <row r="121" spans="1:8" hidden="1" x14ac:dyDescent="0.25">
      <c r="A121"/>
      <c r="B121"/>
      <c r="C121"/>
      <c r="D121"/>
      <c r="E121"/>
      <c r="F121"/>
      <c r="G121"/>
      <c r="H121" s="128"/>
    </row>
    <row r="122" spans="1:8" hidden="1" x14ac:dyDescent="0.25">
      <c r="A122"/>
      <c r="B122"/>
      <c r="C122"/>
      <c r="D122"/>
      <c r="E122"/>
      <c r="F122"/>
      <c r="G122"/>
      <c r="H122" s="128"/>
    </row>
    <row r="123" spans="1:8" hidden="1" x14ac:dyDescent="0.25">
      <c r="A123"/>
      <c r="B123"/>
      <c r="C123"/>
      <c r="D123"/>
      <c r="E123"/>
      <c r="F123"/>
      <c r="G123"/>
      <c r="H123" s="128"/>
    </row>
    <row r="124" spans="1:8" hidden="1" x14ac:dyDescent="0.25">
      <c r="A124"/>
      <c r="B124"/>
      <c r="C124"/>
      <c r="D124"/>
      <c r="E124"/>
      <c r="F124"/>
      <c r="G124"/>
      <c r="H124" s="128"/>
    </row>
    <row r="125" spans="1:8" hidden="1" x14ac:dyDescent="0.25">
      <c r="A125"/>
      <c r="B125"/>
      <c r="C125"/>
      <c r="D125"/>
      <c r="E125"/>
      <c r="F125"/>
      <c r="G125"/>
      <c r="H125" s="128"/>
    </row>
    <row r="126" spans="1:8" hidden="1" x14ac:dyDescent="0.25">
      <c r="A126"/>
      <c r="B126"/>
      <c r="C126"/>
      <c r="D126"/>
      <c r="E126"/>
      <c r="F126"/>
      <c r="G126"/>
      <c r="H126" s="128"/>
    </row>
    <row r="127" spans="1:8" hidden="1" x14ac:dyDescent="0.25">
      <c r="A127"/>
      <c r="B127"/>
      <c r="C127"/>
      <c r="D127"/>
      <c r="E127"/>
      <c r="F127"/>
      <c r="G127"/>
      <c r="H127" s="128"/>
    </row>
    <row r="128" spans="1:8" hidden="1" x14ac:dyDescent="0.25">
      <c r="A128"/>
      <c r="B128"/>
      <c r="C128"/>
      <c r="D128"/>
      <c r="E128"/>
      <c r="F128"/>
      <c r="G128"/>
      <c r="H128" s="128"/>
    </row>
    <row r="129" spans="1:8" hidden="1" x14ac:dyDescent="0.25">
      <c r="A129"/>
      <c r="B129"/>
      <c r="C129"/>
      <c r="D129"/>
      <c r="E129"/>
      <c r="F129"/>
      <c r="G129"/>
      <c r="H129" s="128"/>
    </row>
    <row r="130" spans="1:8" hidden="1" x14ac:dyDescent="0.25">
      <c r="A130"/>
      <c r="B130"/>
      <c r="C130"/>
      <c r="D130"/>
      <c r="E130"/>
      <c r="F130"/>
      <c r="G130"/>
      <c r="H130" s="128"/>
    </row>
    <row r="131" spans="1:8" hidden="1" x14ac:dyDescent="0.25">
      <c r="A131"/>
      <c r="B131"/>
      <c r="C131"/>
      <c r="D131"/>
      <c r="E131"/>
      <c r="F131"/>
      <c r="G131"/>
      <c r="H131" s="128"/>
    </row>
    <row r="132" spans="1:8" hidden="1" x14ac:dyDescent="0.25">
      <c r="A132"/>
      <c r="B132"/>
      <c r="C132"/>
      <c r="D132"/>
      <c r="E132"/>
      <c r="F132"/>
      <c r="G132"/>
      <c r="H132" s="128"/>
    </row>
    <row r="133" spans="1:8" hidden="1" x14ac:dyDescent="0.25">
      <c r="A133"/>
      <c r="B133"/>
      <c r="C133"/>
      <c r="D133"/>
      <c r="E133"/>
      <c r="F133"/>
      <c r="G133"/>
      <c r="H133" s="128"/>
    </row>
    <row r="134" spans="1:8" hidden="1" x14ac:dyDescent="0.25">
      <c r="A134"/>
      <c r="B134"/>
      <c r="C134"/>
      <c r="D134"/>
      <c r="E134"/>
      <c r="F134"/>
      <c r="G134"/>
      <c r="H134" s="128"/>
    </row>
    <row r="135" spans="1:8" hidden="1" x14ac:dyDescent="0.25">
      <c r="A135"/>
      <c r="B135"/>
      <c r="C135"/>
      <c r="D135"/>
      <c r="E135"/>
      <c r="F135"/>
      <c r="G135"/>
      <c r="H135" s="128"/>
    </row>
    <row r="136" spans="1:8" hidden="1" x14ac:dyDescent="0.25">
      <c r="A136"/>
      <c r="B136"/>
      <c r="C136"/>
      <c r="D136"/>
      <c r="E136"/>
      <c r="F136"/>
      <c r="G136"/>
      <c r="H136" s="128"/>
    </row>
    <row r="137" spans="1:8" hidden="1" x14ac:dyDescent="0.25">
      <c r="A137"/>
      <c r="B137"/>
      <c r="C137"/>
      <c r="D137"/>
      <c r="E137"/>
      <c r="F137"/>
      <c r="G137"/>
      <c r="H137" s="128"/>
    </row>
    <row r="138" spans="1:8" hidden="1" x14ac:dyDescent="0.25">
      <c r="A138"/>
      <c r="B138"/>
      <c r="C138"/>
      <c r="D138"/>
      <c r="E138"/>
      <c r="F138"/>
      <c r="G138"/>
      <c r="H138" s="128"/>
    </row>
    <row r="139" spans="1:8" hidden="1" x14ac:dyDescent="0.25">
      <c r="A139"/>
      <c r="B139"/>
      <c r="C139"/>
      <c r="D139"/>
      <c r="E139"/>
      <c r="F139"/>
      <c r="G139"/>
      <c r="H139" s="128"/>
    </row>
    <row r="140" spans="1:8" hidden="1" x14ac:dyDescent="0.25">
      <c r="A140"/>
      <c r="B140"/>
      <c r="C140"/>
      <c r="D140"/>
      <c r="E140"/>
      <c r="F140"/>
      <c r="G140"/>
      <c r="H140" s="128"/>
    </row>
    <row r="141" spans="1:8" hidden="1" x14ac:dyDescent="0.25">
      <c r="A141"/>
      <c r="B141"/>
      <c r="C141"/>
      <c r="D141"/>
      <c r="E141"/>
      <c r="F141"/>
      <c r="G141"/>
      <c r="H141" s="128"/>
    </row>
    <row r="142" spans="1:8" hidden="1" x14ac:dyDescent="0.25">
      <c r="A142"/>
      <c r="B142"/>
      <c r="C142"/>
      <c r="D142"/>
      <c r="E142"/>
      <c r="F142"/>
      <c r="G142"/>
      <c r="H142" s="128"/>
    </row>
    <row r="143" spans="1:8" hidden="1" x14ac:dyDescent="0.25">
      <c r="A143"/>
      <c r="B143"/>
      <c r="C143"/>
      <c r="D143"/>
      <c r="E143"/>
      <c r="F143"/>
      <c r="G143"/>
      <c r="H143" s="128"/>
    </row>
    <row r="144" spans="1:8" hidden="1" x14ac:dyDescent="0.25">
      <c r="A144"/>
      <c r="B144"/>
      <c r="C144"/>
      <c r="D144"/>
      <c r="E144"/>
      <c r="F144"/>
      <c r="G144"/>
      <c r="H144" s="128"/>
    </row>
    <row r="145" spans="1:8" hidden="1" x14ac:dyDescent="0.25">
      <c r="A145"/>
      <c r="B145"/>
      <c r="C145"/>
      <c r="D145"/>
      <c r="E145"/>
      <c r="F145"/>
      <c r="G145"/>
      <c r="H145" s="128"/>
    </row>
    <row r="146" spans="1:8" hidden="1" x14ac:dyDescent="0.25">
      <c r="A146"/>
      <c r="B146"/>
      <c r="C146"/>
      <c r="D146"/>
      <c r="E146"/>
      <c r="F146"/>
      <c r="G146"/>
      <c r="H146" s="128"/>
    </row>
    <row r="147" spans="1:8" hidden="1" x14ac:dyDescent="0.25">
      <c r="A147"/>
      <c r="B147"/>
      <c r="C147"/>
      <c r="D147"/>
      <c r="E147"/>
      <c r="F147"/>
      <c r="G147"/>
      <c r="H147" s="128"/>
    </row>
    <row r="148" spans="1:8" hidden="1" x14ac:dyDescent="0.25">
      <c r="A148"/>
      <c r="B148"/>
      <c r="C148"/>
      <c r="D148"/>
      <c r="E148"/>
      <c r="F148"/>
      <c r="G148"/>
      <c r="H148" s="128"/>
    </row>
    <row r="149" spans="1:8" hidden="1" x14ac:dyDescent="0.25">
      <c r="A149"/>
      <c r="B149"/>
      <c r="C149"/>
      <c r="D149"/>
      <c r="E149"/>
      <c r="F149"/>
      <c r="G149"/>
      <c r="H149" s="128"/>
    </row>
    <row r="150" spans="1:8" hidden="1" x14ac:dyDescent="0.25">
      <c r="A150"/>
      <c r="B150"/>
      <c r="C150"/>
      <c r="D150"/>
      <c r="E150"/>
      <c r="F150"/>
      <c r="G150"/>
      <c r="H150" s="128"/>
    </row>
    <row r="151" spans="1:8" hidden="1" x14ac:dyDescent="0.25">
      <c r="A151"/>
      <c r="B151"/>
      <c r="C151"/>
      <c r="D151"/>
      <c r="E151"/>
      <c r="F151"/>
      <c r="G151"/>
      <c r="H151" s="128"/>
    </row>
    <row r="152" spans="1:8" hidden="1" x14ac:dyDescent="0.25">
      <c r="A152"/>
      <c r="B152"/>
      <c r="C152"/>
      <c r="D152"/>
      <c r="E152"/>
      <c r="F152"/>
      <c r="G152"/>
      <c r="H152" s="128"/>
    </row>
    <row r="153" spans="1:8" hidden="1" x14ac:dyDescent="0.25">
      <c r="A153"/>
      <c r="B153"/>
      <c r="C153"/>
      <c r="D153"/>
      <c r="E153"/>
      <c r="F153"/>
      <c r="G153"/>
      <c r="H153" s="128"/>
    </row>
    <row r="154" spans="1:8" hidden="1" x14ac:dyDescent="0.25">
      <c r="A154"/>
      <c r="B154"/>
      <c r="C154"/>
      <c r="D154"/>
      <c r="E154"/>
      <c r="F154"/>
      <c r="G154"/>
      <c r="H154" s="128"/>
    </row>
    <row r="155" spans="1:8" hidden="1" x14ac:dyDescent="0.25">
      <c r="A155"/>
      <c r="B155"/>
      <c r="C155"/>
      <c r="D155"/>
      <c r="E155"/>
      <c r="F155"/>
      <c r="G155"/>
      <c r="H155" s="128"/>
    </row>
    <row r="156" spans="1:8" hidden="1" x14ac:dyDescent="0.25">
      <c r="A156"/>
      <c r="B156"/>
      <c r="C156"/>
      <c r="D156"/>
      <c r="E156"/>
      <c r="F156"/>
      <c r="G156"/>
      <c r="H156" s="128"/>
    </row>
    <row r="157" spans="1:8" hidden="1" x14ac:dyDescent="0.25">
      <c r="A157"/>
      <c r="B157"/>
      <c r="C157"/>
      <c r="D157"/>
      <c r="E157"/>
      <c r="F157"/>
      <c r="G157"/>
      <c r="H157" s="128"/>
    </row>
    <row r="158" spans="1:8" hidden="1" x14ac:dyDescent="0.25">
      <c r="A158"/>
      <c r="B158"/>
      <c r="C158"/>
      <c r="D158"/>
      <c r="E158"/>
      <c r="F158"/>
      <c r="G158"/>
      <c r="H158" s="128"/>
    </row>
    <row r="159" spans="1:8" hidden="1" x14ac:dyDescent="0.25">
      <c r="A159"/>
      <c r="B159"/>
      <c r="C159"/>
      <c r="D159"/>
      <c r="E159"/>
      <c r="F159"/>
      <c r="G159"/>
      <c r="H159" s="128"/>
    </row>
    <row r="160" spans="1:8" hidden="1" x14ac:dyDescent="0.25">
      <c r="A160"/>
      <c r="B160"/>
      <c r="C160"/>
      <c r="D160"/>
      <c r="E160"/>
      <c r="F160"/>
      <c r="G160"/>
      <c r="H160" s="128"/>
    </row>
    <row r="161" spans="1:8" hidden="1" x14ac:dyDescent="0.25">
      <c r="A161"/>
      <c r="B161"/>
      <c r="C161"/>
      <c r="D161"/>
      <c r="E161"/>
      <c r="F161"/>
      <c r="G161"/>
      <c r="H161" s="128"/>
    </row>
    <row r="162" spans="1:8" hidden="1" x14ac:dyDescent="0.25">
      <c r="A162"/>
      <c r="B162"/>
      <c r="C162"/>
      <c r="D162"/>
      <c r="E162"/>
      <c r="F162"/>
      <c r="G162"/>
      <c r="H162" s="128"/>
    </row>
    <row r="163" spans="1:8" hidden="1" x14ac:dyDescent="0.25">
      <c r="A163"/>
      <c r="B163"/>
      <c r="C163"/>
      <c r="D163"/>
      <c r="E163"/>
      <c r="F163"/>
      <c r="G163"/>
      <c r="H163" s="128"/>
    </row>
    <row r="164" spans="1:8" hidden="1" x14ac:dyDescent="0.25">
      <c r="A164"/>
      <c r="B164"/>
      <c r="C164"/>
      <c r="D164"/>
      <c r="E164"/>
      <c r="F164"/>
      <c r="G164"/>
      <c r="H164" s="128"/>
    </row>
    <row r="165" spans="1:8" hidden="1" x14ac:dyDescent="0.25">
      <c r="A165"/>
      <c r="B165"/>
      <c r="C165"/>
      <c r="D165"/>
      <c r="E165"/>
      <c r="F165"/>
      <c r="G165"/>
      <c r="H165" s="128"/>
    </row>
    <row r="166" spans="1:8" hidden="1" x14ac:dyDescent="0.25">
      <c r="A166"/>
      <c r="B166"/>
      <c r="C166"/>
      <c r="D166"/>
      <c r="E166"/>
      <c r="F166"/>
      <c r="G166"/>
      <c r="H166" s="128"/>
    </row>
    <row r="167" spans="1:8" hidden="1" x14ac:dyDescent="0.25">
      <c r="A167"/>
      <c r="B167"/>
      <c r="C167"/>
      <c r="D167"/>
      <c r="E167"/>
      <c r="F167"/>
      <c r="G167"/>
      <c r="H167" s="128"/>
    </row>
    <row r="168" spans="1:8" hidden="1" x14ac:dyDescent="0.25">
      <c r="A168"/>
      <c r="B168"/>
      <c r="C168"/>
      <c r="D168"/>
      <c r="E168"/>
      <c r="F168"/>
      <c r="G168"/>
      <c r="H168" s="128"/>
    </row>
    <row r="169" spans="1:8" hidden="1" x14ac:dyDescent="0.25"/>
    <row r="170" spans="1:8" hidden="1" x14ac:dyDescent="0.25"/>
    <row r="171" spans="1:8" hidden="1" x14ac:dyDescent="0.25"/>
    <row r="172" spans="1:8" hidden="1" x14ac:dyDescent="0.25"/>
    <row r="173" spans="1:8" x14ac:dyDescent="0.25"/>
    <row r="174" spans="1:8" x14ac:dyDescent="0.25"/>
  </sheetData>
  <sheetProtection password="E992" sheet="1" objects="1" scenarios="1"/>
  <mergeCells count="4">
    <mergeCell ref="B2:D2"/>
    <mergeCell ref="B3:D3"/>
    <mergeCell ref="B4:D4"/>
    <mergeCell ref="B5:D5"/>
  </mergeCells>
  <pageMargins left="0.70866141732283472" right="0.70866141732283472" top="0.74803149606299213" bottom="0.74803149606299213" header="0.31496062992125984" footer="0.31496062992125984"/>
  <pageSetup scale="57" fitToHeight="4" orientation="landscape" r:id="rId1"/>
  <legacyDrawing r:id="rId2"/>
  <extLst>
    <ext xmlns:x14="http://schemas.microsoft.com/office/spreadsheetml/2009/9/main" uri="{78C0D931-6437-407d-A8EE-F0AAD7539E65}">
      <x14:conditionalFormattings>
        <x14:conditionalFormatting xmlns:xm="http://schemas.microsoft.com/office/excel/2006/main">
          <x14:cfRule type="cellIs" priority="4" stopIfTrue="1" operator="greaterThan" id="{B3B5F03D-3FB1-42B3-8A89-384B83F6BB8B}">
            <xm:f>'Process PMs'!$A$19</xm:f>
            <x14:dxf>
              <font>
                <condense val="0"/>
                <extend val="0"/>
                <color rgb="FF9C0006"/>
              </font>
              <fill>
                <patternFill>
                  <bgColor rgb="FFFFC7CE"/>
                </patternFill>
              </fill>
            </x14:dxf>
          </x14:cfRule>
          <xm:sqref>A9:A13</xm:sqref>
        </x14:conditionalFormatting>
        <x14:conditionalFormatting xmlns:xm="http://schemas.microsoft.com/office/excel/2006/main">
          <x14:cfRule type="cellIs" priority="3" stopIfTrue="1" operator="greaterThan" id="{FC0BDC13-54B5-440C-8DAC-7D17A1D7B365}">
            <xm:f>'Process PMs'!$B$19</xm:f>
            <x14:dxf>
              <font>
                <condense val="0"/>
                <extend val="0"/>
                <color rgb="FF9C0006"/>
              </font>
              <fill>
                <patternFill>
                  <bgColor rgb="FFFFC7CE"/>
                </patternFill>
              </fill>
            </x14:dxf>
          </x14:cfRule>
          <xm:sqref>B9:B13</xm:sqref>
        </x14:conditionalFormatting>
        <x14:conditionalFormatting xmlns:xm="http://schemas.microsoft.com/office/excel/2006/main">
          <x14:cfRule type="cellIs" priority="2" stopIfTrue="1" operator="greaterThan" id="{3E66063F-9007-4A14-B122-00DD29432CDA}">
            <xm:f>'Process PMs'!$C$19</xm:f>
            <x14:dxf>
              <font>
                <condense val="0"/>
                <extend val="0"/>
                <color rgb="FF9C0006"/>
              </font>
              <fill>
                <patternFill>
                  <bgColor rgb="FFFFC7CE"/>
                </patternFill>
              </fill>
            </x14:dxf>
          </x14:cfRule>
          <xm:sqref>C9:C13</xm:sqref>
        </x14:conditionalFormatting>
        <x14:conditionalFormatting xmlns:xm="http://schemas.microsoft.com/office/excel/2006/main">
          <x14:cfRule type="cellIs" priority="1" stopIfTrue="1" operator="greaterThan" id="{5E1DEB79-D800-49AA-AA29-8C4025C9A25B}">
            <xm:f>'Process PMs'!$D$19</xm:f>
            <x14:dxf>
              <font>
                <condense val="0"/>
                <extend val="0"/>
                <color rgb="FF9C0006"/>
              </font>
              <fill>
                <patternFill>
                  <bgColor rgb="FFFFC7CE"/>
                </patternFill>
              </fill>
            </x14:dxf>
          </x14:cfRule>
          <xm:sqref>D9:D13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CAA35-68EC-42C2-B094-DD5ECDD00EEF}">
  <sheetPr codeName="Sheet7"/>
  <dimension ref="A1:AT104"/>
  <sheetViews>
    <sheetView workbookViewId="0">
      <pane xSplit="1" ySplit="3" topLeftCell="B4" activePane="bottomRight" state="frozen"/>
      <selection pane="topRight" activeCell="B1" sqref="B1"/>
      <selection pane="bottomLeft" activeCell="A4" sqref="A4"/>
      <selection pane="bottomRight" activeCell="AO1" sqref="AO1:AT1048576"/>
    </sheetView>
  </sheetViews>
  <sheetFormatPr defaultRowHeight="15" x14ac:dyDescent="0.25"/>
  <cols>
    <col min="1" max="1" width="12.5703125" style="20" customWidth="1"/>
    <col min="2" max="2" width="15.85546875" style="20" bestFit="1" customWidth="1"/>
    <col min="3" max="3" width="15.85546875" style="20" customWidth="1"/>
    <col min="4" max="4" width="11.5703125" customWidth="1"/>
    <col min="5" max="6" width="10.5703125" customWidth="1"/>
    <col min="7" max="26" width="5.5703125" customWidth="1"/>
    <col min="27" max="27" width="6.85546875" bestFit="1" customWidth="1"/>
    <col min="28" max="28" width="6.5703125" customWidth="1"/>
    <col min="29" max="29" width="8.5703125" customWidth="1"/>
    <col min="30" max="30" width="11.42578125" customWidth="1"/>
    <col min="31" max="31" width="11.140625" customWidth="1"/>
    <col min="32" max="32" width="8.42578125" customWidth="1"/>
    <col min="33" max="33" width="8.5703125" customWidth="1"/>
    <col min="34" max="34" width="9.42578125" bestFit="1" customWidth="1"/>
    <col min="35" max="35" width="6.5703125" customWidth="1"/>
    <col min="36" max="37" width="8.7109375" style="343"/>
    <col min="38" max="39" width="8.7109375" style="337"/>
    <col min="40" max="40" width="8.7109375" style="342"/>
    <col min="41" max="41" width="8.7109375" style="370" hidden="1" customWidth="1"/>
    <col min="42" max="42" width="29.140625" hidden="1" customWidth="1"/>
    <col min="43" max="46" width="14.85546875" hidden="1" customWidth="1"/>
  </cols>
  <sheetData>
    <row r="1" spans="1:46" ht="15.75" x14ac:dyDescent="0.25">
      <c r="A1" s="361" t="s">
        <v>287</v>
      </c>
      <c r="B1" s="362"/>
      <c r="C1" s="362"/>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336"/>
      <c r="AK1" s="336"/>
      <c r="AL1" s="336"/>
      <c r="AM1" s="336"/>
      <c r="AN1" s="336"/>
      <c r="AO1" s="368" t="s">
        <v>276</v>
      </c>
      <c r="AP1" s="20"/>
    </row>
    <row r="2" spans="1:46" x14ac:dyDescent="0.25">
      <c r="A2" s="363"/>
      <c r="B2" s="134"/>
      <c r="C2" s="134"/>
      <c r="D2" s="75"/>
      <c r="E2" s="74"/>
      <c r="F2" s="74"/>
      <c r="G2" s="487" t="s">
        <v>137</v>
      </c>
      <c r="H2" s="488"/>
      <c r="I2" s="488"/>
      <c r="J2" s="488"/>
      <c r="K2" s="488"/>
      <c r="L2" s="488"/>
      <c r="M2" s="488"/>
      <c r="N2" s="488"/>
      <c r="O2" s="488"/>
      <c r="P2" s="489"/>
      <c r="Q2" s="487"/>
      <c r="R2" s="488"/>
      <c r="S2" s="488"/>
      <c r="T2" s="488"/>
      <c r="U2" s="488"/>
      <c r="V2" s="488"/>
      <c r="W2" s="488"/>
      <c r="X2" s="488"/>
      <c r="Y2" s="488"/>
      <c r="Z2" s="488"/>
      <c r="AA2" s="76"/>
      <c r="AB2" s="76"/>
      <c r="AC2" s="76"/>
      <c r="AD2" s="76"/>
      <c r="AE2" s="76" t="s">
        <v>206</v>
      </c>
      <c r="AF2" s="76"/>
      <c r="AG2" s="76"/>
      <c r="AH2" s="76"/>
      <c r="AI2" s="76"/>
      <c r="AJ2" s="490" t="s">
        <v>229</v>
      </c>
      <c r="AK2" s="490"/>
      <c r="AL2" s="336"/>
      <c r="AM2" s="336"/>
      <c r="AN2" s="336"/>
      <c r="AO2" s="369"/>
      <c r="AQ2" s="62" t="str">
        <f>'Process PMs'!A7</f>
        <v>Quarter 1</v>
      </c>
      <c r="AR2" s="62" t="str">
        <f>'Process PMs'!B7</f>
        <v>Quarter 2</v>
      </c>
      <c r="AS2" s="62" t="str">
        <f>'Process PMs'!C7</f>
        <v>Quarter 3</v>
      </c>
      <c r="AT2" s="62" t="str">
        <f>'Process PMs'!D7</f>
        <v>Quarter 4</v>
      </c>
    </row>
    <row r="3" spans="1:46" s="284" customFormat="1" ht="36" x14ac:dyDescent="0.25">
      <c r="A3" s="279" t="s">
        <v>138</v>
      </c>
      <c r="B3" s="280" t="s">
        <v>207</v>
      </c>
      <c r="C3" s="280" t="s">
        <v>208</v>
      </c>
      <c r="D3" s="279" t="s">
        <v>205</v>
      </c>
      <c r="E3" s="279" t="s">
        <v>139</v>
      </c>
      <c r="F3" s="279" t="s">
        <v>140</v>
      </c>
      <c r="G3" s="281">
        <v>1</v>
      </c>
      <c r="H3" s="281">
        <v>2</v>
      </c>
      <c r="I3" s="281">
        <v>3</v>
      </c>
      <c r="J3" s="281">
        <v>4</v>
      </c>
      <c r="K3" s="281">
        <v>5</v>
      </c>
      <c r="L3" s="281">
        <v>6</v>
      </c>
      <c r="M3" s="281">
        <v>7</v>
      </c>
      <c r="N3" s="281">
        <v>8</v>
      </c>
      <c r="O3" s="281">
        <v>9</v>
      </c>
      <c r="P3" s="281">
        <v>10</v>
      </c>
      <c r="Q3" s="281">
        <v>11</v>
      </c>
      <c r="R3" s="281">
        <v>12</v>
      </c>
      <c r="S3" s="281">
        <v>13</v>
      </c>
      <c r="T3" s="281">
        <v>14</v>
      </c>
      <c r="U3" s="281">
        <v>15</v>
      </c>
      <c r="V3" s="281">
        <v>16</v>
      </c>
      <c r="W3" s="281">
        <v>17</v>
      </c>
      <c r="X3" s="281">
        <v>18</v>
      </c>
      <c r="Y3" s="281">
        <v>19</v>
      </c>
      <c r="Z3" s="281">
        <v>20</v>
      </c>
      <c r="AA3" s="282" t="s">
        <v>141</v>
      </c>
      <c r="AB3" s="282" t="s">
        <v>142</v>
      </c>
      <c r="AC3" s="282" t="s">
        <v>143</v>
      </c>
      <c r="AD3" s="282" t="s">
        <v>144</v>
      </c>
      <c r="AE3" s="282" t="s">
        <v>209</v>
      </c>
      <c r="AF3" s="282" t="s">
        <v>145</v>
      </c>
      <c r="AG3" s="282" t="s">
        <v>146</v>
      </c>
      <c r="AH3" s="282" t="s">
        <v>288</v>
      </c>
      <c r="AI3" s="282" t="s">
        <v>147</v>
      </c>
      <c r="AJ3" s="283" t="s">
        <v>199</v>
      </c>
      <c r="AK3" s="283" t="s">
        <v>200</v>
      </c>
      <c r="AL3" s="344" t="s">
        <v>328</v>
      </c>
      <c r="AM3" s="344" t="s">
        <v>331</v>
      </c>
      <c r="AN3" s="345" t="s">
        <v>345</v>
      </c>
      <c r="AO3" s="366" t="s">
        <v>439</v>
      </c>
      <c r="AQ3" s="285" t="str">
        <f>'Process PMs'!A8</f>
        <v>Jan-Mar 2022</v>
      </c>
      <c r="AR3" s="285" t="str">
        <f>'Process PMs'!B8</f>
        <v>Apr-Jun 2022</v>
      </c>
      <c r="AS3" s="285" t="str">
        <f>'Process PMs'!C8</f>
        <v>Jul-Sep 2022</v>
      </c>
      <c r="AT3" s="285" t="str">
        <f>'Process PMs'!D8</f>
        <v>Oct-Dec 2022</v>
      </c>
    </row>
    <row r="4" spans="1:46" s="284" customFormat="1" x14ac:dyDescent="0.25">
      <c r="A4" s="364"/>
      <c r="B4" s="364"/>
      <c r="C4" s="364"/>
      <c r="D4" s="286"/>
      <c r="E4" s="287"/>
      <c r="F4" s="287"/>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338" t="str">
        <f>IF(LEN(E4)&gt;0,VLOOKUP(MONTH(E4),calcs!$M$2:$N$13,2,FALSE),"")</f>
        <v/>
      </c>
      <c r="AK4" s="338" t="str">
        <f>IF(LEN(F4)&gt;0,VLOOKUP(MONTH(F4),calcs!$M$2:$N$13,2,FALSE),"")</f>
        <v/>
      </c>
      <c r="AL4" s="339" t="str">
        <f ca="1">IF(D4&gt;0,COUNTIF(OFFSET(G4,0,0,1,D4),"=y")+COUNTIF(OFFSET(G4,0,0,1,D4),"=yes"),"")</f>
        <v/>
      </c>
      <c r="AM4" s="339" t="str">
        <f t="shared" ref="AM4:AM35" si="0">IF(D4&gt;0,0.75*D4,"")</f>
        <v/>
      </c>
      <c r="AN4" s="340" t="str">
        <f t="shared" ref="AN4:AN35" si="1">IF(D4&gt;0,AL4/D4,"")</f>
        <v/>
      </c>
      <c r="AO4" s="367" t="str">
        <f ca="1">IF(D4&gt;0,COUNTIF(OFFSET(G4,0,0,1,D4),"=y")+COUNTIF(OFFSET(G4,0,0,1,D4),"=yes")+COUNTIF(OFFSET(G4,0,0,1,D4),"=n")+COUNTIF(OFFSET(G4,0,0,1,D4),"=no"),"")</f>
        <v/>
      </c>
      <c r="AP4" s="288" t="s">
        <v>329</v>
      </c>
      <c r="AQ4" s="284">
        <f>COUNTIFS($AJ:$AJ,1,$AL:$AL,"&gt;0")</f>
        <v>0</v>
      </c>
      <c r="AR4" s="284">
        <f>COUNTIFS($AJ:$AJ,2,$AL:$AL,"&gt;0")</f>
        <v>0</v>
      </c>
      <c r="AS4" s="284">
        <f>COUNTIFS($AJ:$AJ,3,$AL:$AL,"&gt;0")</f>
        <v>0</v>
      </c>
      <c r="AT4" s="284">
        <f>COUNTIFS($AJ:$AJ,4,$AL:$AL,"&gt;0")</f>
        <v>0</v>
      </c>
    </row>
    <row r="5" spans="1:46" s="284" customFormat="1" x14ac:dyDescent="0.25">
      <c r="A5" s="365"/>
      <c r="B5" s="365"/>
      <c r="C5" s="365"/>
      <c r="D5" s="289"/>
      <c r="E5" s="290"/>
      <c r="F5" s="290"/>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338" t="str">
        <f>IF(LEN(E5)&gt;0,VLOOKUP(MONTH(E5),calcs!$M$2:$N$13,2,FALSE),"")</f>
        <v/>
      </c>
      <c r="AK5" s="338" t="str">
        <f>IF(LEN(F5)&gt;0,VLOOKUP(MONTH(F5),calcs!$M$2:$N$13,2,FALSE),"")</f>
        <v/>
      </c>
      <c r="AL5" s="339" t="str">
        <f t="shared" ref="AL5:AL68" ca="1" si="2">IF(D5&gt;0,COUNTIF(OFFSET(G5,0,0,1,D5),"=y")+COUNTIF(OFFSET(G5,0,0,1,D5),"=yes"),"")</f>
        <v/>
      </c>
      <c r="AM5" s="339" t="str">
        <f t="shared" si="0"/>
        <v/>
      </c>
      <c r="AN5" s="340" t="str">
        <f t="shared" si="1"/>
        <v/>
      </c>
      <c r="AO5" s="367" t="str">
        <f t="shared" ref="AO5:AO68" ca="1" si="3">IF(D5&gt;0,COUNTIF(OFFSET(G5,0,0,1,D5),"=y")+COUNTIF(OFFSET(G5,0,0,1,D5),"=yes")+COUNTIF(OFFSET(G5,0,0,1,D5),"=n")+COUNTIF(OFFSET(G5,0,0,1,D5),"=no"),"")</f>
        <v/>
      </c>
      <c r="AP5" s="288" t="s">
        <v>330</v>
      </c>
      <c r="AQ5" s="284">
        <f>COUNTIFS($AK:$AK,1,$AL:$AL,"&gt;0")</f>
        <v>0</v>
      </c>
      <c r="AR5" s="284">
        <f>COUNTIFS($AK:$AK,2,$AL:$AL,"&gt;0")</f>
        <v>0</v>
      </c>
      <c r="AS5" s="284">
        <f>COUNTIFS($AK:$AK,3,$AL:$AL,"&gt;0")</f>
        <v>0</v>
      </c>
      <c r="AT5" s="284">
        <f>COUNTIFS($AK:$AK,4,$AL:$AL,"&gt;0")</f>
        <v>0</v>
      </c>
    </row>
    <row r="6" spans="1:46" s="284" customFormat="1" x14ac:dyDescent="0.25">
      <c r="A6" s="364"/>
      <c r="B6" s="364"/>
      <c r="C6" s="364"/>
      <c r="D6" s="286"/>
      <c r="E6" s="287"/>
      <c r="F6" s="287"/>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338" t="str">
        <f>IF(LEN(E6)&gt;0,VLOOKUP(MONTH(E6),calcs!$M$2:$N$13,2,FALSE),"")</f>
        <v/>
      </c>
      <c r="AK6" s="338" t="str">
        <f>IF(LEN(F6)&gt;0,VLOOKUP(MONTH(F6),calcs!$M$2:$N$13,2,FALSE),"")</f>
        <v/>
      </c>
      <c r="AL6" s="339" t="str">
        <f t="shared" ca="1" si="2"/>
        <v/>
      </c>
      <c r="AM6" s="339" t="str">
        <f t="shared" si="0"/>
        <v/>
      </c>
      <c r="AN6" s="340" t="str">
        <f t="shared" si="1"/>
        <v/>
      </c>
      <c r="AO6" s="367" t="str">
        <f t="shared" ca="1" si="3"/>
        <v/>
      </c>
      <c r="AP6" s="288" t="s">
        <v>332</v>
      </c>
      <c r="AQ6" s="284">
        <f>COUNTIFS($AK:$AK,1,$AN:$AN,"&gt;=.745")</f>
        <v>0</v>
      </c>
      <c r="AR6" s="284">
        <f>COUNTIFS($AK:$AK,2,$AN:$AN,"&gt;=.745")</f>
        <v>0</v>
      </c>
      <c r="AS6" s="284">
        <f>COUNTIFS($AK:$AK,3,$AN:$AN,"&gt;=.745")</f>
        <v>0</v>
      </c>
      <c r="AT6" s="284">
        <f>COUNTIFS($AK:$AK,4,$AN:$AN,"&gt;=.745")</f>
        <v>0</v>
      </c>
    </row>
    <row r="7" spans="1:46" s="284" customFormat="1" x14ac:dyDescent="0.25">
      <c r="A7" s="365"/>
      <c r="B7" s="365"/>
      <c r="C7" s="365"/>
      <c r="D7" s="289"/>
      <c r="E7" s="290"/>
      <c r="F7" s="290"/>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338" t="str">
        <f>IF(LEN(E7)&gt;0,VLOOKUP(MONTH(E7),calcs!$M$2:$N$13,2,FALSE),"")</f>
        <v/>
      </c>
      <c r="AK7" s="338" t="str">
        <f>IF(LEN(F7)&gt;0,VLOOKUP(MONTH(F7),calcs!$M$2:$N$13,2,FALSE),"")</f>
        <v/>
      </c>
      <c r="AL7" s="339" t="str">
        <f t="shared" ca="1" si="2"/>
        <v/>
      </c>
      <c r="AM7" s="339" t="str">
        <f t="shared" si="0"/>
        <v/>
      </c>
      <c r="AN7" s="340" t="str">
        <f t="shared" si="1"/>
        <v/>
      </c>
      <c r="AO7" s="367" t="str">
        <f t="shared" ca="1" si="3"/>
        <v/>
      </c>
      <c r="AP7" s="288" t="s">
        <v>230</v>
      </c>
      <c r="AQ7" s="284">
        <f>COUNTIF($AJ:$AJ,1)</f>
        <v>0</v>
      </c>
      <c r="AR7" s="284">
        <f>COUNTIF($AJ:$AJ,2)</f>
        <v>0</v>
      </c>
      <c r="AS7" s="284">
        <f>COUNTIF($AJ:$AJ,3)</f>
        <v>0</v>
      </c>
      <c r="AT7" s="284">
        <f>COUNTIF($AJ:$AJ,4)</f>
        <v>0</v>
      </c>
    </row>
    <row r="8" spans="1:46" s="284" customFormat="1" x14ac:dyDescent="0.25">
      <c r="A8" s="364"/>
      <c r="B8" s="364"/>
      <c r="C8" s="364"/>
      <c r="D8" s="286"/>
      <c r="E8" s="287"/>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338" t="str">
        <f>IF(LEN(E8)&gt;0,VLOOKUP(MONTH(E8),calcs!$M$2:$N$13,2,FALSE),"")</f>
        <v/>
      </c>
      <c r="AK8" s="338" t="str">
        <f>IF(LEN(F8)&gt;0,VLOOKUP(MONTH(F8),calcs!$M$2:$N$13,2,FALSE),"")</f>
        <v/>
      </c>
      <c r="AL8" s="339" t="str">
        <f t="shared" ca="1" si="2"/>
        <v/>
      </c>
      <c r="AM8" s="339" t="str">
        <f t="shared" si="0"/>
        <v/>
      </c>
      <c r="AN8" s="340" t="str">
        <f t="shared" si="1"/>
        <v/>
      </c>
      <c r="AO8" s="367" t="str">
        <f t="shared" ca="1" si="3"/>
        <v/>
      </c>
      <c r="AP8" s="288" t="s">
        <v>231</v>
      </c>
      <c r="AQ8" s="284">
        <f>COUNTIF($AK:$AK,1)</f>
        <v>0</v>
      </c>
      <c r="AR8" s="284">
        <f>COUNTIF($AK:$AK,2)</f>
        <v>0</v>
      </c>
      <c r="AS8" s="284">
        <f>COUNTIF($AK:$AK,3)</f>
        <v>0</v>
      </c>
      <c r="AT8" s="284">
        <f>COUNTIF($AK:$AK,4)</f>
        <v>0</v>
      </c>
    </row>
    <row r="9" spans="1:46" s="284" customFormat="1" x14ac:dyDescent="0.25">
      <c r="A9" s="365"/>
      <c r="B9" s="365"/>
      <c r="C9" s="365"/>
      <c r="D9" s="289"/>
      <c r="E9" s="290"/>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338" t="str">
        <f>IF(LEN(E9)&gt;0,VLOOKUP(MONTH(E9),calcs!$M$2:$N$13,2,FALSE),"")</f>
        <v/>
      </c>
      <c r="AK9" s="338" t="str">
        <f>IF(LEN(F9)&gt;0,VLOOKUP(MONTH(F9),calcs!$M$2:$N$13,2,FALSE),"")</f>
        <v/>
      </c>
      <c r="AL9" s="339" t="str">
        <f t="shared" ca="1" si="2"/>
        <v/>
      </c>
      <c r="AM9" s="339" t="str">
        <f t="shared" si="0"/>
        <v/>
      </c>
      <c r="AN9" s="340" t="str">
        <f t="shared" si="1"/>
        <v/>
      </c>
      <c r="AO9" s="367" t="str">
        <f t="shared" ca="1" si="3"/>
        <v/>
      </c>
    </row>
    <row r="10" spans="1:46" s="284" customFormat="1" x14ac:dyDescent="0.25">
      <c r="A10" s="364"/>
      <c r="B10" s="364"/>
      <c r="C10" s="364"/>
      <c r="D10" s="286"/>
      <c r="E10" s="287"/>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338" t="str">
        <f>IF(LEN(E10)&gt;0,VLOOKUP(MONTH(E10),calcs!$M$2:$N$13,2,FALSE),"")</f>
        <v/>
      </c>
      <c r="AK10" s="338" t="str">
        <f>IF(LEN(F10)&gt;0,VLOOKUP(MONTH(F10),calcs!$M$2:$N$13,2,FALSE),"")</f>
        <v/>
      </c>
      <c r="AL10" s="339" t="str">
        <f t="shared" ca="1" si="2"/>
        <v/>
      </c>
      <c r="AM10" s="339" t="str">
        <f t="shared" si="0"/>
        <v/>
      </c>
      <c r="AN10" s="340" t="str">
        <f t="shared" si="1"/>
        <v/>
      </c>
      <c r="AO10" s="367" t="str">
        <f t="shared" ca="1" si="3"/>
        <v/>
      </c>
    </row>
    <row r="11" spans="1:46" s="284" customFormat="1" x14ac:dyDescent="0.25">
      <c r="A11" s="365"/>
      <c r="B11" s="365"/>
      <c r="C11" s="365"/>
      <c r="D11" s="289"/>
      <c r="E11" s="290"/>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338" t="str">
        <f>IF(LEN(E11)&gt;0,VLOOKUP(MONTH(E11),calcs!$M$2:$N$13,2,FALSE),"")</f>
        <v/>
      </c>
      <c r="AK11" s="338" t="str">
        <f>IF(LEN(F11)&gt;0,VLOOKUP(MONTH(F11),calcs!$M$2:$N$13,2,FALSE),"")</f>
        <v/>
      </c>
      <c r="AL11" s="339" t="str">
        <f t="shared" ca="1" si="2"/>
        <v/>
      </c>
      <c r="AM11" s="339" t="str">
        <f t="shared" si="0"/>
        <v/>
      </c>
      <c r="AN11" s="340" t="str">
        <f t="shared" si="1"/>
        <v/>
      </c>
      <c r="AO11" s="367" t="str">
        <f t="shared" ca="1" si="3"/>
        <v/>
      </c>
    </row>
    <row r="12" spans="1:46" s="284" customFormat="1" x14ac:dyDescent="0.25">
      <c r="A12" s="364"/>
      <c r="B12" s="364"/>
      <c r="C12" s="364"/>
      <c r="D12" s="286"/>
      <c r="E12" s="287"/>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338" t="str">
        <f>IF(LEN(E12)&gt;0,VLOOKUP(MONTH(E12),calcs!$M$2:$N$13,2,FALSE),"")</f>
        <v/>
      </c>
      <c r="AK12" s="338" t="str">
        <f>IF(LEN(F12)&gt;0,VLOOKUP(MONTH(F12),calcs!$M$2:$N$13,2,FALSE),"")</f>
        <v/>
      </c>
      <c r="AL12" s="339" t="str">
        <f t="shared" ca="1" si="2"/>
        <v/>
      </c>
      <c r="AM12" s="339" t="str">
        <f t="shared" si="0"/>
        <v/>
      </c>
      <c r="AN12" s="340" t="str">
        <f t="shared" si="1"/>
        <v/>
      </c>
      <c r="AO12" s="367" t="str">
        <f t="shared" ca="1" si="3"/>
        <v/>
      </c>
    </row>
    <row r="13" spans="1:46" s="284" customFormat="1" x14ac:dyDescent="0.25">
      <c r="A13" s="365"/>
      <c r="B13" s="365"/>
      <c r="C13" s="365"/>
      <c r="D13" s="289"/>
      <c r="E13" s="290"/>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338" t="str">
        <f>IF(LEN(E13)&gt;0,VLOOKUP(MONTH(E13),calcs!$M$2:$N$13,2,FALSE),"")</f>
        <v/>
      </c>
      <c r="AK13" s="338" t="str">
        <f>IF(LEN(F13)&gt;0,VLOOKUP(MONTH(F13),calcs!$M$2:$N$13,2,FALSE),"")</f>
        <v/>
      </c>
      <c r="AL13" s="339" t="str">
        <f t="shared" ca="1" si="2"/>
        <v/>
      </c>
      <c r="AM13" s="339" t="str">
        <f t="shared" si="0"/>
        <v/>
      </c>
      <c r="AN13" s="340" t="str">
        <f t="shared" si="1"/>
        <v/>
      </c>
      <c r="AO13" s="367" t="str">
        <f t="shared" ca="1" si="3"/>
        <v/>
      </c>
    </row>
    <row r="14" spans="1:46" s="284" customFormat="1" x14ac:dyDescent="0.25">
      <c r="A14" s="364"/>
      <c r="B14" s="364"/>
      <c r="C14" s="364"/>
      <c r="D14" s="286"/>
      <c r="E14" s="287"/>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338" t="str">
        <f>IF(LEN(E14)&gt;0,VLOOKUP(MONTH(E14),calcs!$M$2:$N$13,2,FALSE),"")</f>
        <v/>
      </c>
      <c r="AK14" s="338" t="str">
        <f>IF(LEN(F14)&gt;0,VLOOKUP(MONTH(F14),calcs!$M$2:$N$13,2,FALSE),"")</f>
        <v/>
      </c>
      <c r="AL14" s="339" t="str">
        <f t="shared" ca="1" si="2"/>
        <v/>
      </c>
      <c r="AM14" s="339" t="str">
        <f t="shared" si="0"/>
        <v/>
      </c>
      <c r="AN14" s="340" t="str">
        <f t="shared" si="1"/>
        <v/>
      </c>
      <c r="AO14" s="367" t="str">
        <f t="shared" ca="1" si="3"/>
        <v/>
      </c>
    </row>
    <row r="15" spans="1:46" s="284" customFormat="1" x14ac:dyDescent="0.25">
      <c r="A15" s="365"/>
      <c r="B15" s="365"/>
      <c r="C15" s="365"/>
      <c r="D15" s="289"/>
      <c r="E15" s="290"/>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338" t="str">
        <f>IF(LEN(E15)&gt;0,VLOOKUP(MONTH(E15),calcs!$M$2:$N$13,2,FALSE),"")</f>
        <v/>
      </c>
      <c r="AK15" s="338" t="str">
        <f>IF(LEN(F15)&gt;0,VLOOKUP(MONTH(F15),calcs!$M$2:$N$13,2,FALSE),"")</f>
        <v/>
      </c>
      <c r="AL15" s="339" t="str">
        <f t="shared" ca="1" si="2"/>
        <v/>
      </c>
      <c r="AM15" s="339" t="str">
        <f t="shared" si="0"/>
        <v/>
      </c>
      <c r="AN15" s="340" t="str">
        <f t="shared" si="1"/>
        <v/>
      </c>
      <c r="AO15" s="367" t="str">
        <f t="shared" ca="1" si="3"/>
        <v/>
      </c>
    </row>
    <row r="16" spans="1:46" s="284" customFormat="1" x14ac:dyDescent="0.25">
      <c r="A16" s="364"/>
      <c r="B16" s="364"/>
      <c r="C16" s="364"/>
      <c r="D16" s="286"/>
      <c r="E16" s="287"/>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338" t="str">
        <f>IF(LEN(E16)&gt;0,VLOOKUP(MONTH(E16),calcs!$M$2:$N$13,2,FALSE),"")</f>
        <v/>
      </c>
      <c r="AK16" s="338" t="str">
        <f>IF(LEN(F16)&gt;0,VLOOKUP(MONTH(F16),calcs!$M$2:$N$13,2,FALSE),"")</f>
        <v/>
      </c>
      <c r="AL16" s="339" t="str">
        <f t="shared" ca="1" si="2"/>
        <v/>
      </c>
      <c r="AM16" s="339" t="str">
        <f t="shared" si="0"/>
        <v/>
      </c>
      <c r="AN16" s="340" t="str">
        <f t="shared" si="1"/>
        <v/>
      </c>
      <c r="AO16" s="367" t="str">
        <f t="shared" ca="1" si="3"/>
        <v/>
      </c>
    </row>
    <row r="17" spans="1:41" s="284" customFormat="1" x14ac:dyDescent="0.25">
      <c r="A17" s="365"/>
      <c r="B17" s="365"/>
      <c r="C17" s="365"/>
      <c r="D17" s="289"/>
      <c r="E17" s="290"/>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338" t="str">
        <f>IF(LEN(E17)&gt;0,VLOOKUP(MONTH(E17),calcs!$M$2:$N$13,2,FALSE),"")</f>
        <v/>
      </c>
      <c r="AK17" s="338" t="str">
        <f>IF(LEN(F17)&gt;0,VLOOKUP(MONTH(F17),calcs!$M$2:$N$13,2,FALSE),"")</f>
        <v/>
      </c>
      <c r="AL17" s="339" t="str">
        <f t="shared" ca="1" si="2"/>
        <v/>
      </c>
      <c r="AM17" s="339" t="str">
        <f t="shared" si="0"/>
        <v/>
      </c>
      <c r="AN17" s="340" t="str">
        <f t="shared" si="1"/>
        <v/>
      </c>
      <c r="AO17" s="367" t="str">
        <f t="shared" ca="1" si="3"/>
        <v/>
      </c>
    </row>
    <row r="18" spans="1:41" s="284" customFormat="1" x14ac:dyDescent="0.25">
      <c r="A18" s="364"/>
      <c r="B18" s="364"/>
      <c r="C18" s="364"/>
      <c r="D18" s="286"/>
      <c r="E18" s="287"/>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338" t="str">
        <f>IF(LEN(E18)&gt;0,VLOOKUP(MONTH(E18),calcs!$M$2:$N$13,2,FALSE),"")</f>
        <v/>
      </c>
      <c r="AK18" s="338" t="str">
        <f>IF(LEN(F18)&gt;0,VLOOKUP(MONTH(F18),calcs!$M$2:$N$13,2,FALSE),"")</f>
        <v/>
      </c>
      <c r="AL18" s="339" t="str">
        <f t="shared" ca="1" si="2"/>
        <v/>
      </c>
      <c r="AM18" s="339" t="str">
        <f t="shared" si="0"/>
        <v/>
      </c>
      <c r="AN18" s="340" t="str">
        <f t="shared" si="1"/>
        <v/>
      </c>
      <c r="AO18" s="367" t="str">
        <f t="shared" ca="1" si="3"/>
        <v/>
      </c>
    </row>
    <row r="19" spans="1:41" s="284" customFormat="1" x14ac:dyDescent="0.25">
      <c r="A19" s="365"/>
      <c r="B19" s="365"/>
      <c r="C19" s="365"/>
      <c r="D19" s="289"/>
      <c r="E19" s="290"/>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338" t="str">
        <f>IF(LEN(E19)&gt;0,VLOOKUP(MONTH(E19),calcs!$M$2:$N$13,2,FALSE),"")</f>
        <v/>
      </c>
      <c r="AK19" s="338" t="str">
        <f>IF(LEN(F19)&gt;0,VLOOKUP(MONTH(F19),calcs!$M$2:$N$13,2,FALSE),"")</f>
        <v/>
      </c>
      <c r="AL19" s="339" t="str">
        <f t="shared" ca="1" si="2"/>
        <v/>
      </c>
      <c r="AM19" s="339" t="str">
        <f t="shared" si="0"/>
        <v/>
      </c>
      <c r="AN19" s="340" t="str">
        <f t="shared" si="1"/>
        <v/>
      </c>
      <c r="AO19" s="367" t="str">
        <f t="shared" ca="1" si="3"/>
        <v/>
      </c>
    </row>
    <row r="20" spans="1:41" s="284" customFormat="1" x14ac:dyDescent="0.25">
      <c r="A20" s="364"/>
      <c r="B20" s="364"/>
      <c r="C20" s="364"/>
      <c r="D20" s="286"/>
      <c r="E20" s="287"/>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338" t="str">
        <f>IF(LEN(E20)&gt;0,VLOOKUP(MONTH(E20),calcs!$M$2:$N$13,2,FALSE),"")</f>
        <v/>
      </c>
      <c r="AK20" s="338" t="str">
        <f>IF(LEN(F20)&gt;0,VLOOKUP(MONTH(F20),calcs!$M$2:$N$13,2,FALSE),"")</f>
        <v/>
      </c>
      <c r="AL20" s="339" t="str">
        <f t="shared" ca="1" si="2"/>
        <v/>
      </c>
      <c r="AM20" s="339" t="str">
        <f t="shared" si="0"/>
        <v/>
      </c>
      <c r="AN20" s="340" t="str">
        <f t="shared" si="1"/>
        <v/>
      </c>
      <c r="AO20" s="367" t="str">
        <f t="shared" ca="1" si="3"/>
        <v/>
      </c>
    </row>
    <row r="21" spans="1:41" s="284" customFormat="1" x14ac:dyDescent="0.25">
      <c r="A21" s="365"/>
      <c r="B21" s="365"/>
      <c r="C21" s="365"/>
      <c r="D21" s="289"/>
      <c r="E21" s="290"/>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338" t="str">
        <f>IF(LEN(E21)&gt;0,VLOOKUP(MONTH(E21),calcs!$M$2:$N$13,2,FALSE),"")</f>
        <v/>
      </c>
      <c r="AK21" s="338" t="str">
        <f>IF(LEN(F21)&gt;0,VLOOKUP(MONTH(F21),calcs!$M$2:$N$13,2,FALSE),"")</f>
        <v/>
      </c>
      <c r="AL21" s="339" t="str">
        <f t="shared" ca="1" si="2"/>
        <v/>
      </c>
      <c r="AM21" s="339" t="str">
        <f t="shared" si="0"/>
        <v/>
      </c>
      <c r="AN21" s="340" t="str">
        <f t="shared" si="1"/>
        <v/>
      </c>
      <c r="AO21" s="367" t="str">
        <f t="shared" ca="1" si="3"/>
        <v/>
      </c>
    </row>
    <row r="22" spans="1:41" s="284" customFormat="1" x14ac:dyDescent="0.25">
      <c r="A22" s="364"/>
      <c r="B22" s="364"/>
      <c r="C22" s="364"/>
      <c r="D22" s="286"/>
      <c r="E22" s="287"/>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338" t="str">
        <f>IF(LEN(E22)&gt;0,VLOOKUP(MONTH(E22),calcs!$M$2:$N$13,2,FALSE),"")</f>
        <v/>
      </c>
      <c r="AK22" s="338" t="str">
        <f>IF(LEN(F22)&gt;0,VLOOKUP(MONTH(F22),calcs!$M$2:$N$13,2,FALSE),"")</f>
        <v/>
      </c>
      <c r="AL22" s="339" t="str">
        <f t="shared" ca="1" si="2"/>
        <v/>
      </c>
      <c r="AM22" s="339" t="str">
        <f t="shared" si="0"/>
        <v/>
      </c>
      <c r="AN22" s="340" t="str">
        <f t="shared" si="1"/>
        <v/>
      </c>
      <c r="AO22" s="367" t="str">
        <f t="shared" ca="1" si="3"/>
        <v/>
      </c>
    </row>
    <row r="23" spans="1:41" s="284" customFormat="1" x14ac:dyDescent="0.25">
      <c r="A23" s="365"/>
      <c r="B23" s="365"/>
      <c r="C23" s="365"/>
      <c r="D23" s="289"/>
      <c r="E23" s="290"/>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338" t="str">
        <f>IF(LEN(E23)&gt;0,VLOOKUP(MONTH(E23),calcs!$M$2:$N$13,2,FALSE),"")</f>
        <v/>
      </c>
      <c r="AK23" s="338" t="str">
        <f>IF(LEN(F23)&gt;0,VLOOKUP(MONTH(F23),calcs!$M$2:$N$13,2,FALSE),"")</f>
        <v/>
      </c>
      <c r="AL23" s="339" t="str">
        <f t="shared" ca="1" si="2"/>
        <v/>
      </c>
      <c r="AM23" s="339" t="str">
        <f t="shared" si="0"/>
        <v/>
      </c>
      <c r="AN23" s="340" t="str">
        <f t="shared" si="1"/>
        <v/>
      </c>
      <c r="AO23" s="367" t="str">
        <f t="shared" ca="1" si="3"/>
        <v/>
      </c>
    </row>
    <row r="24" spans="1:41" s="284" customFormat="1" x14ac:dyDescent="0.25">
      <c r="A24" s="364"/>
      <c r="B24" s="364"/>
      <c r="C24" s="364"/>
      <c r="D24" s="286"/>
      <c r="E24" s="287"/>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338" t="str">
        <f>IF(LEN(E24)&gt;0,VLOOKUP(MONTH(E24),calcs!$M$2:$N$13,2,FALSE),"")</f>
        <v/>
      </c>
      <c r="AK24" s="338" t="str">
        <f>IF(LEN(F24)&gt;0,VLOOKUP(MONTH(F24),calcs!$M$2:$N$13,2,FALSE),"")</f>
        <v/>
      </c>
      <c r="AL24" s="339" t="str">
        <f t="shared" ca="1" si="2"/>
        <v/>
      </c>
      <c r="AM24" s="339" t="str">
        <f t="shared" si="0"/>
        <v/>
      </c>
      <c r="AN24" s="340" t="str">
        <f t="shared" si="1"/>
        <v/>
      </c>
      <c r="AO24" s="367" t="str">
        <f t="shared" ca="1" si="3"/>
        <v/>
      </c>
    </row>
    <row r="25" spans="1:41" s="284" customFormat="1" x14ac:dyDescent="0.25">
      <c r="A25" s="365"/>
      <c r="B25" s="365"/>
      <c r="C25" s="365"/>
      <c r="D25" s="289"/>
      <c r="E25" s="290"/>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338" t="str">
        <f>IF(LEN(E25)&gt;0,VLOOKUP(MONTH(E25),calcs!$M$2:$N$13,2,FALSE),"")</f>
        <v/>
      </c>
      <c r="AK25" s="338" t="str">
        <f>IF(LEN(F25)&gt;0,VLOOKUP(MONTH(F25),calcs!$M$2:$N$13,2,FALSE),"")</f>
        <v/>
      </c>
      <c r="AL25" s="339" t="str">
        <f t="shared" ca="1" si="2"/>
        <v/>
      </c>
      <c r="AM25" s="339" t="str">
        <f t="shared" si="0"/>
        <v/>
      </c>
      <c r="AN25" s="340" t="str">
        <f t="shared" si="1"/>
        <v/>
      </c>
      <c r="AO25" s="367" t="str">
        <f t="shared" ca="1" si="3"/>
        <v/>
      </c>
    </row>
    <row r="26" spans="1:41" s="284" customFormat="1" x14ac:dyDescent="0.25">
      <c r="A26" s="364"/>
      <c r="B26" s="364"/>
      <c r="C26" s="364"/>
      <c r="D26" s="286"/>
      <c r="E26" s="287"/>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338" t="str">
        <f>IF(LEN(E26)&gt;0,VLOOKUP(MONTH(E26),calcs!$M$2:$N$13,2,FALSE),"")</f>
        <v/>
      </c>
      <c r="AK26" s="338" t="str">
        <f>IF(LEN(F26)&gt;0,VLOOKUP(MONTH(F26),calcs!$M$2:$N$13,2,FALSE),"")</f>
        <v/>
      </c>
      <c r="AL26" s="339" t="str">
        <f t="shared" ca="1" si="2"/>
        <v/>
      </c>
      <c r="AM26" s="339" t="str">
        <f t="shared" si="0"/>
        <v/>
      </c>
      <c r="AN26" s="340" t="str">
        <f t="shared" si="1"/>
        <v/>
      </c>
      <c r="AO26" s="367" t="str">
        <f t="shared" ca="1" si="3"/>
        <v/>
      </c>
    </row>
    <row r="27" spans="1:41" s="284" customFormat="1" x14ac:dyDescent="0.25">
      <c r="A27" s="365"/>
      <c r="B27" s="365"/>
      <c r="C27" s="365"/>
      <c r="D27" s="289"/>
      <c r="E27" s="290"/>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338" t="str">
        <f>IF(LEN(E27)&gt;0,VLOOKUP(MONTH(E27),calcs!$M$2:$N$13,2,FALSE),"")</f>
        <v/>
      </c>
      <c r="AK27" s="338" t="str">
        <f>IF(LEN(F27)&gt;0,VLOOKUP(MONTH(F27),calcs!$M$2:$N$13,2,FALSE),"")</f>
        <v/>
      </c>
      <c r="AL27" s="339" t="str">
        <f t="shared" ca="1" si="2"/>
        <v/>
      </c>
      <c r="AM27" s="339" t="str">
        <f t="shared" si="0"/>
        <v/>
      </c>
      <c r="AN27" s="340" t="str">
        <f t="shared" si="1"/>
        <v/>
      </c>
      <c r="AO27" s="367" t="str">
        <f t="shared" ca="1" si="3"/>
        <v/>
      </c>
    </row>
    <row r="28" spans="1:41" s="284" customFormat="1" x14ac:dyDescent="0.25">
      <c r="A28" s="364"/>
      <c r="B28" s="364"/>
      <c r="C28" s="364"/>
      <c r="D28" s="286"/>
      <c r="E28" s="287"/>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338" t="str">
        <f>IF(LEN(E28)&gt;0,VLOOKUP(MONTH(E28),calcs!$M$2:$N$13,2,FALSE),"")</f>
        <v/>
      </c>
      <c r="AK28" s="338" t="str">
        <f>IF(LEN(F28)&gt;0,VLOOKUP(MONTH(F28),calcs!$M$2:$N$13,2,FALSE),"")</f>
        <v/>
      </c>
      <c r="AL28" s="339" t="str">
        <f t="shared" ca="1" si="2"/>
        <v/>
      </c>
      <c r="AM28" s="339" t="str">
        <f t="shared" si="0"/>
        <v/>
      </c>
      <c r="AN28" s="340" t="str">
        <f t="shared" si="1"/>
        <v/>
      </c>
      <c r="AO28" s="367" t="str">
        <f t="shared" ca="1" si="3"/>
        <v/>
      </c>
    </row>
    <row r="29" spans="1:41" s="284" customFormat="1" x14ac:dyDescent="0.25">
      <c r="A29" s="365"/>
      <c r="B29" s="365"/>
      <c r="C29" s="365"/>
      <c r="D29" s="289"/>
      <c r="E29" s="290"/>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338" t="str">
        <f>IF(LEN(E29)&gt;0,VLOOKUP(MONTH(E29),calcs!$M$2:$N$13,2,FALSE),"")</f>
        <v/>
      </c>
      <c r="AK29" s="338" t="str">
        <f>IF(LEN(F29)&gt;0,VLOOKUP(MONTH(F29),calcs!$M$2:$N$13,2,FALSE),"")</f>
        <v/>
      </c>
      <c r="AL29" s="339" t="str">
        <f t="shared" ca="1" si="2"/>
        <v/>
      </c>
      <c r="AM29" s="339" t="str">
        <f t="shared" si="0"/>
        <v/>
      </c>
      <c r="AN29" s="340" t="str">
        <f t="shared" si="1"/>
        <v/>
      </c>
      <c r="AO29" s="367" t="str">
        <f t="shared" ca="1" si="3"/>
        <v/>
      </c>
    </row>
    <row r="30" spans="1:41" s="284" customFormat="1" x14ac:dyDescent="0.25">
      <c r="A30" s="364"/>
      <c r="B30" s="364"/>
      <c r="C30" s="364"/>
      <c r="D30" s="286"/>
      <c r="E30" s="287"/>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338" t="str">
        <f>IF(LEN(E30)&gt;0,VLOOKUP(MONTH(E30),calcs!$M$2:$N$13,2,FALSE),"")</f>
        <v/>
      </c>
      <c r="AK30" s="338" t="str">
        <f>IF(LEN(F30)&gt;0,VLOOKUP(MONTH(F30),calcs!$M$2:$N$13,2,FALSE),"")</f>
        <v/>
      </c>
      <c r="AL30" s="339" t="str">
        <f t="shared" ca="1" si="2"/>
        <v/>
      </c>
      <c r="AM30" s="339" t="str">
        <f t="shared" si="0"/>
        <v/>
      </c>
      <c r="AN30" s="340" t="str">
        <f t="shared" si="1"/>
        <v/>
      </c>
      <c r="AO30" s="367" t="str">
        <f t="shared" ca="1" si="3"/>
        <v/>
      </c>
    </row>
    <row r="31" spans="1:41" s="284" customFormat="1" x14ac:dyDescent="0.25">
      <c r="A31" s="365"/>
      <c r="B31" s="365"/>
      <c r="C31" s="365"/>
      <c r="D31" s="289"/>
      <c r="E31" s="290"/>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338" t="str">
        <f>IF(LEN(E31)&gt;0,VLOOKUP(MONTH(E31),calcs!$M$2:$N$13,2,FALSE),"")</f>
        <v/>
      </c>
      <c r="AK31" s="338" t="str">
        <f>IF(LEN(F31)&gt;0,VLOOKUP(MONTH(F31),calcs!$M$2:$N$13,2,FALSE),"")</f>
        <v/>
      </c>
      <c r="AL31" s="339" t="str">
        <f t="shared" ca="1" si="2"/>
        <v/>
      </c>
      <c r="AM31" s="339" t="str">
        <f t="shared" si="0"/>
        <v/>
      </c>
      <c r="AN31" s="340" t="str">
        <f t="shared" si="1"/>
        <v/>
      </c>
      <c r="AO31" s="367" t="str">
        <f t="shared" ca="1" si="3"/>
        <v/>
      </c>
    </row>
    <row r="32" spans="1:41" s="284" customFormat="1" x14ac:dyDescent="0.25">
      <c r="A32" s="364"/>
      <c r="B32" s="364"/>
      <c r="C32" s="364"/>
      <c r="D32" s="286"/>
      <c r="E32" s="287"/>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338" t="str">
        <f>IF(LEN(E32)&gt;0,VLOOKUP(MONTH(E32),calcs!$M$2:$N$13,2,FALSE),"")</f>
        <v/>
      </c>
      <c r="AK32" s="338" t="str">
        <f>IF(LEN(F32)&gt;0,VLOOKUP(MONTH(F32),calcs!$M$2:$N$13,2,FALSE),"")</f>
        <v/>
      </c>
      <c r="AL32" s="339" t="str">
        <f t="shared" ca="1" si="2"/>
        <v/>
      </c>
      <c r="AM32" s="339" t="str">
        <f t="shared" si="0"/>
        <v/>
      </c>
      <c r="AN32" s="340" t="str">
        <f t="shared" si="1"/>
        <v/>
      </c>
      <c r="AO32" s="367" t="str">
        <f t="shared" ca="1" si="3"/>
        <v/>
      </c>
    </row>
    <row r="33" spans="1:41" s="284" customFormat="1" x14ac:dyDescent="0.25">
      <c r="A33" s="365"/>
      <c r="B33" s="365"/>
      <c r="C33" s="365"/>
      <c r="D33" s="289"/>
      <c r="E33" s="290"/>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338" t="str">
        <f>IF(LEN(E33)&gt;0,VLOOKUP(MONTH(E33),calcs!$M$2:$N$13,2,FALSE),"")</f>
        <v/>
      </c>
      <c r="AK33" s="338" t="str">
        <f>IF(LEN(F33)&gt;0,VLOOKUP(MONTH(F33),calcs!$M$2:$N$13,2,FALSE),"")</f>
        <v/>
      </c>
      <c r="AL33" s="339" t="str">
        <f t="shared" ca="1" si="2"/>
        <v/>
      </c>
      <c r="AM33" s="339" t="str">
        <f t="shared" si="0"/>
        <v/>
      </c>
      <c r="AN33" s="340" t="str">
        <f t="shared" si="1"/>
        <v/>
      </c>
      <c r="AO33" s="367" t="str">
        <f t="shared" ca="1" si="3"/>
        <v/>
      </c>
    </row>
    <row r="34" spans="1:41" s="284" customFormat="1" x14ac:dyDescent="0.25">
      <c r="A34" s="364"/>
      <c r="B34" s="364"/>
      <c r="C34" s="364"/>
      <c r="D34" s="286"/>
      <c r="E34" s="287"/>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338" t="str">
        <f>IF(LEN(E34)&gt;0,VLOOKUP(MONTH(E34),calcs!$M$2:$N$13,2,FALSE),"")</f>
        <v/>
      </c>
      <c r="AK34" s="338" t="str">
        <f>IF(LEN(F34)&gt;0,VLOOKUP(MONTH(F34),calcs!$M$2:$N$13,2,FALSE),"")</f>
        <v/>
      </c>
      <c r="AL34" s="339" t="str">
        <f t="shared" ca="1" si="2"/>
        <v/>
      </c>
      <c r="AM34" s="339" t="str">
        <f t="shared" si="0"/>
        <v/>
      </c>
      <c r="AN34" s="340" t="str">
        <f t="shared" si="1"/>
        <v/>
      </c>
      <c r="AO34" s="367" t="str">
        <f t="shared" ca="1" si="3"/>
        <v/>
      </c>
    </row>
    <row r="35" spans="1:41" s="284" customFormat="1" x14ac:dyDescent="0.25">
      <c r="A35" s="365"/>
      <c r="B35" s="365"/>
      <c r="C35" s="365"/>
      <c r="D35" s="289"/>
      <c r="E35" s="290"/>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338" t="str">
        <f>IF(LEN(E35)&gt;0,VLOOKUP(MONTH(E35),calcs!$M$2:$N$13,2,FALSE),"")</f>
        <v/>
      </c>
      <c r="AK35" s="338" t="str">
        <f>IF(LEN(F35)&gt;0,VLOOKUP(MONTH(F35),calcs!$M$2:$N$13,2,FALSE),"")</f>
        <v/>
      </c>
      <c r="AL35" s="339" t="str">
        <f t="shared" ca="1" si="2"/>
        <v/>
      </c>
      <c r="AM35" s="339" t="str">
        <f t="shared" si="0"/>
        <v/>
      </c>
      <c r="AN35" s="340" t="str">
        <f t="shared" si="1"/>
        <v/>
      </c>
      <c r="AO35" s="367" t="str">
        <f t="shared" ca="1" si="3"/>
        <v/>
      </c>
    </row>
    <row r="36" spans="1:41" s="284" customFormat="1" x14ac:dyDescent="0.25">
      <c r="A36" s="364"/>
      <c r="B36" s="364"/>
      <c r="C36" s="364"/>
      <c r="D36" s="286"/>
      <c r="E36" s="287"/>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338" t="str">
        <f>IF(LEN(E36)&gt;0,VLOOKUP(MONTH(E36),calcs!$M$2:$N$13,2,FALSE),"")</f>
        <v/>
      </c>
      <c r="AK36" s="338" t="str">
        <f>IF(LEN(F36)&gt;0,VLOOKUP(MONTH(F36),calcs!$M$2:$N$13,2,FALSE),"")</f>
        <v/>
      </c>
      <c r="AL36" s="339" t="str">
        <f t="shared" ca="1" si="2"/>
        <v/>
      </c>
      <c r="AM36" s="339" t="str">
        <f t="shared" ref="AM36:AM67" si="4">IF(D36&gt;0,0.75*D36,"")</f>
        <v/>
      </c>
      <c r="AN36" s="340" t="str">
        <f t="shared" ref="AN36:AN67" si="5">IF(D36&gt;0,AL36/D36,"")</f>
        <v/>
      </c>
      <c r="AO36" s="367" t="str">
        <f t="shared" ca="1" si="3"/>
        <v/>
      </c>
    </row>
    <row r="37" spans="1:41" s="284" customFormat="1" x14ac:dyDescent="0.25">
      <c r="A37" s="365"/>
      <c r="B37" s="365"/>
      <c r="C37" s="365"/>
      <c r="D37" s="289"/>
      <c r="E37" s="290"/>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338" t="str">
        <f>IF(LEN(E37)&gt;0,VLOOKUP(MONTH(E37),calcs!$M$2:$N$13,2,FALSE),"")</f>
        <v/>
      </c>
      <c r="AK37" s="338" t="str">
        <f>IF(LEN(F37)&gt;0,VLOOKUP(MONTH(F37),calcs!$M$2:$N$13,2,FALSE),"")</f>
        <v/>
      </c>
      <c r="AL37" s="339" t="str">
        <f t="shared" ca="1" si="2"/>
        <v/>
      </c>
      <c r="AM37" s="339" t="str">
        <f t="shared" si="4"/>
        <v/>
      </c>
      <c r="AN37" s="340" t="str">
        <f t="shared" si="5"/>
        <v/>
      </c>
      <c r="AO37" s="367" t="str">
        <f t="shared" ca="1" si="3"/>
        <v/>
      </c>
    </row>
    <row r="38" spans="1:41" s="284" customFormat="1" x14ac:dyDescent="0.25">
      <c r="A38" s="364"/>
      <c r="B38" s="364"/>
      <c r="C38" s="364"/>
      <c r="D38" s="286"/>
      <c r="E38" s="287"/>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338" t="str">
        <f>IF(LEN(E38)&gt;0,VLOOKUP(MONTH(E38),calcs!$M$2:$N$13,2,FALSE),"")</f>
        <v/>
      </c>
      <c r="AK38" s="338" t="str">
        <f>IF(LEN(F38)&gt;0,VLOOKUP(MONTH(F38),calcs!$M$2:$N$13,2,FALSE),"")</f>
        <v/>
      </c>
      <c r="AL38" s="339" t="str">
        <f t="shared" ca="1" si="2"/>
        <v/>
      </c>
      <c r="AM38" s="339" t="str">
        <f t="shared" si="4"/>
        <v/>
      </c>
      <c r="AN38" s="340" t="str">
        <f t="shared" si="5"/>
        <v/>
      </c>
      <c r="AO38" s="367" t="str">
        <f t="shared" ca="1" si="3"/>
        <v/>
      </c>
    </row>
    <row r="39" spans="1:41" s="284" customFormat="1" x14ac:dyDescent="0.25">
      <c r="A39" s="365"/>
      <c r="B39" s="365"/>
      <c r="C39" s="365"/>
      <c r="D39" s="289"/>
      <c r="E39" s="290"/>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338" t="str">
        <f>IF(LEN(E39)&gt;0,VLOOKUP(MONTH(E39),calcs!$M$2:$N$13,2,FALSE),"")</f>
        <v/>
      </c>
      <c r="AK39" s="338" t="str">
        <f>IF(LEN(F39)&gt;0,VLOOKUP(MONTH(F39),calcs!$M$2:$N$13,2,FALSE),"")</f>
        <v/>
      </c>
      <c r="AL39" s="339" t="str">
        <f t="shared" ca="1" si="2"/>
        <v/>
      </c>
      <c r="AM39" s="339" t="str">
        <f t="shared" si="4"/>
        <v/>
      </c>
      <c r="AN39" s="340" t="str">
        <f t="shared" si="5"/>
        <v/>
      </c>
      <c r="AO39" s="367" t="str">
        <f t="shared" ca="1" si="3"/>
        <v/>
      </c>
    </row>
    <row r="40" spans="1:41" s="284" customFormat="1" x14ac:dyDescent="0.25">
      <c r="A40" s="364"/>
      <c r="B40" s="364"/>
      <c r="C40" s="364"/>
      <c r="D40" s="286"/>
      <c r="E40" s="287"/>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338" t="str">
        <f>IF(LEN(E40)&gt;0,VLOOKUP(MONTH(E40),calcs!$M$2:$N$13,2,FALSE),"")</f>
        <v/>
      </c>
      <c r="AK40" s="338" t="str">
        <f>IF(LEN(F40)&gt;0,VLOOKUP(MONTH(F40),calcs!$M$2:$N$13,2,FALSE),"")</f>
        <v/>
      </c>
      <c r="AL40" s="339" t="str">
        <f t="shared" ca="1" si="2"/>
        <v/>
      </c>
      <c r="AM40" s="339" t="str">
        <f t="shared" si="4"/>
        <v/>
      </c>
      <c r="AN40" s="340" t="str">
        <f t="shared" si="5"/>
        <v/>
      </c>
      <c r="AO40" s="367" t="str">
        <f t="shared" ca="1" si="3"/>
        <v/>
      </c>
    </row>
    <row r="41" spans="1:41" s="284" customFormat="1" x14ac:dyDescent="0.25">
      <c r="A41" s="365"/>
      <c r="B41" s="365"/>
      <c r="C41" s="365"/>
      <c r="D41" s="289"/>
      <c r="E41" s="290"/>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338" t="str">
        <f>IF(LEN(E41)&gt;0,VLOOKUP(MONTH(E41),calcs!$M$2:$N$13,2,FALSE),"")</f>
        <v/>
      </c>
      <c r="AK41" s="338" t="str">
        <f>IF(LEN(F41)&gt;0,VLOOKUP(MONTH(F41),calcs!$M$2:$N$13,2,FALSE),"")</f>
        <v/>
      </c>
      <c r="AL41" s="339" t="str">
        <f t="shared" ca="1" si="2"/>
        <v/>
      </c>
      <c r="AM41" s="339" t="str">
        <f t="shared" si="4"/>
        <v/>
      </c>
      <c r="AN41" s="340" t="str">
        <f t="shared" si="5"/>
        <v/>
      </c>
      <c r="AO41" s="367" t="str">
        <f t="shared" ca="1" si="3"/>
        <v/>
      </c>
    </row>
    <row r="42" spans="1:41" s="284" customFormat="1" x14ac:dyDescent="0.25">
      <c r="A42" s="364"/>
      <c r="B42" s="364"/>
      <c r="C42" s="364"/>
      <c r="D42" s="286"/>
      <c r="E42" s="287"/>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338" t="str">
        <f>IF(LEN(E42)&gt;0,VLOOKUP(MONTH(E42),calcs!$M$2:$N$13,2,FALSE),"")</f>
        <v/>
      </c>
      <c r="AK42" s="338" t="str">
        <f>IF(LEN(F42)&gt;0,VLOOKUP(MONTH(F42),calcs!$M$2:$N$13,2,FALSE),"")</f>
        <v/>
      </c>
      <c r="AL42" s="339" t="str">
        <f t="shared" ca="1" si="2"/>
        <v/>
      </c>
      <c r="AM42" s="339" t="str">
        <f t="shared" si="4"/>
        <v/>
      </c>
      <c r="AN42" s="340" t="str">
        <f t="shared" si="5"/>
        <v/>
      </c>
      <c r="AO42" s="367" t="str">
        <f t="shared" ca="1" si="3"/>
        <v/>
      </c>
    </row>
    <row r="43" spans="1:41" s="284" customFormat="1" x14ac:dyDescent="0.25">
      <c r="A43" s="365"/>
      <c r="B43" s="365"/>
      <c r="C43" s="365"/>
      <c r="D43" s="289"/>
      <c r="E43" s="290"/>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338" t="str">
        <f>IF(LEN(E43)&gt;0,VLOOKUP(MONTH(E43),calcs!$M$2:$N$13,2,FALSE),"")</f>
        <v/>
      </c>
      <c r="AK43" s="338" t="str">
        <f>IF(LEN(F43)&gt;0,VLOOKUP(MONTH(F43),calcs!$M$2:$N$13,2,FALSE),"")</f>
        <v/>
      </c>
      <c r="AL43" s="339" t="str">
        <f t="shared" ca="1" si="2"/>
        <v/>
      </c>
      <c r="AM43" s="339" t="str">
        <f t="shared" si="4"/>
        <v/>
      </c>
      <c r="AN43" s="340" t="str">
        <f t="shared" si="5"/>
        <v/>
      </c>
      <c r="AO43" s="367" t="str">
        <f t="shared" ca="1" si="3"/>
        <v/>
      </c>
    </row>
    <row r="44" spans="1:41" s="284" customFormat="1" x14ac:dyDescent="0.25">
      <c r="A44" s="364"/>
      <c r="B44" s="364"/>
      <c r="C44" s="364"/>
      <c r="D44" s="286"/>
      <c r="E44" s="287"/>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338" t="str">
        <f>IF(LEN(E44)&gt;0,VLOOKUP(MONTH(E44),calcs!$M$2:$N$13,2,FALSE),"")</f>
        <v/>
      </c>
      <c r="AK44" s="338" t="str">
        <f>IF(LEN(F44)&gt;0,VLOOKUP(MONTH(F44),calcs!$M$2:$N$13,2,FALSE),"")</f>
        <v/>
      </c>
      <c r="AL44" s="339" t="str">
        <f t="shared" ca="1" si="2"/>
        <v/>
      </c>
      <c r="AM44" s="339" t="str">
        <f t="shared" si="4"/>
        <v/>
      </c>
      <c r="AN44" s="340" t="str">
        <f t="shared" si="5"/>
        <v/>
      </c>
      <c r="AO44" s="367" t="str">
        <f t="shared" ca="1" si="3"/>
        <v/>
      </c>
    </row>
    <row r="45" spans="1:41" s="284" customFormat="1" x14ac:dyDescent="0.25">
      <c r="A45" s="365"/>
      <c r="B45" s="365"/>
      <c r="C45" s="365"/>
      <c r="D45" s="289"/>
      <c r="E45" s="290"/>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338" t="str">
        <f>IF(LEN(E45)&gt;0,VLOOKUP(MONTH(E45),calcs!$M$2:$N$13,2,FALSE),"")</f>
        <v/>
      </c>
      <c r="AK45" s="338" t="str">
        <f>IF(LEN(F45)&gt;0,VLOOKUP(MONTH(F45),calcs!$M$2:$N$13,2,FALSE),"")</f>
        <v/>
      </c>
      <c r="AL45" s="339" t="str">
        <f t="shared" ca="1" si="2"/>
        <v/>
      </c>
      <c r="AM45" s="339" t="str">
        <f t="shared" si="4"/>
        <v/>
      </c>
      <c r="AN45" s="340" t="str">
        <f t="shared" si="5"/>
        <v/>
      </c>
      <c r="AO45" s="367" t="str">
        <f t="shared" ca="1" si="3"/>
        <v/>
      </c>
    </row>
    <row r="46" spans="1:41" s="284" customFormat="1" x14ac:dyDescent="0.25">
      <c r="A46" s="364"/>
      <c r="B46" s="364"/>
      <c r="C46" s="364"/>
      <c r="D46" s="286"/>
      <c r="E46" s="287"/>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338" t="str">
        <f>IF(LEN(E46)&gt;0,VLOOKUP(MONTH(E46),calcs!$M$2:$N$13,2,FALSE),"")</f>
        <v/>
      </c>
      <c r="AK46" s="338" t="str">
        <f>IF(LEN(F46)&gt;0,VLOOKUP(MONTH(F46),calcs!$M$2:$N$13,2,FALSE),"")</f>
        <v/>
      </c>
      <c r="AL46" s="339" t="str">
        <f t="shared" ca="1" si="2"/>
        <v/>
      </c>
      <c r="AM46" s="339" t="str">
        <f t="shared" si="4"/>
        <v/>
      </c>
      <c r="AN46" s="340" t="str">
        <f t="shared" si="5"/>
        <v/>
      </c>
      <c r="AO46" s="367" t="str">
        <f t="shared" ca="1" si="3"/>
        <v/>
      </c>
    </row>
    <row r="47" spans="1:41" s="284" customFormat="1" x14ac:dyDescent="0.25">
      <c r="A47" s="365"/>
      <c r="B47" s="365"/>
      <c r="C47" s="365"/>
      <c r="D47" s="289"/>
      <c r="E47" s="290"/>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338" t="str">
        <f>IF(LEN(E47)&gt;0,VLOOKUP(MONTH(E47),calcs!$M$2:$N$13,2,FALSE),"")</f>
        <v/>
      </c>
      <c r="AK47" s="338" t="str">
        <f>IF(LEN(F47)&gt;0,VLOOKUP(MONTH(F47),calcs!$M$2:$N$13,2,FALSE),"")</f>
        <v/>
      </c>
      <c r="AL47" s="339" t="str">
        <f t="shared" ca="1" si="2"/>
        <v/>
      </c>
      <c r="AM47" s="339" t="str">
        <f t="shared" si="4"/>
        <v/>
      </c>
      <c r="AN47" s="340" t="str">
        <f t="shared" si="5"/>
        <v/>
      </c>
      <c r="AO47" s="367" t="str">
        <f t="shared" ca="1" si="3"/>
        <v/>
      </c>
    </row>
    <row r="48" spans="1:41" s="284" customFormat="1" x14ac:dyDescent="0.25">
      <c r="A48" s="364"/>
      <c r="B48" s="364"/>
      <c r="C48" s="364"/>
      <c r="D48" s="286"/>
      <c r="E48" s="287"/>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338" t="str">
        <f>IF(LEN(E48)&gt;0,VLOOKUP(MONTH(E48),calcs!$M$2:$N$13,2,FALSE),"")</f>
        <v/>
      </c>
      <c r="AK48" s="338" t="str">
        <f>IF(LEN(F48)&gt;0,VLOOKUP(MONTH(F48),calcs!$M$2:$N$13,2,FALSE),"")</f>
        <v/>
      </c>
      <c r="AL48" s="339" t="str">
        <f t="shared" ca="1" si="2"/>
        <v/>
      </c>
      <c r="AM48" s="339" t="str">
        <f t="shared" si="4"/>
        <v/>
      </c>
      <c r="AN48" s="340" t="str">
        <f t="shared" si="5"/>
        <v/>
      </c>
      <c r="AO48" s="367" t="str">
        <f t="shared" ca="1" si="3"/>
        <v/>
      </c>
    </row>
    <row r="49" spans="1:41" s="284" customFormat="1" x14ac:dyDescent="0.25">
      <c r="A49" s="365"/>
      <c r="B49" s="365"/>
      <c r="C49" s="365"/>
      <c r="D49" s="289"/>
      <c r="E49" s="290"/>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338" t="str">
        <f>IF(LEN(E49)&gt;0,VLOOKUP(MONTH(E49),calcs!$M$2:$N$13,2,FALSE),"")</f>
        <v/>
      </c>
      <c r="AK49" s="338" t="str">
        <f>IF(LEN(F49)&gt;0,VLOOKUP(MONTH(F49),calcs!$M$2:$N$13,2,FALSE),"")</f>
        <v/>
      </c>
      <c r="AL49" s="339" t="str">
        <f t="shared" ca="1" si="2"/>
        <v/>
      </c>
      <c r="AM49" s="339" t="str">
        <f t="shared" si="4"/>
        <v/>
      </c>
      <c r="AN49" s="340" t="str">
        <f t="shared" si="5"/>
        <v/>
      </c>
      <c r="AO49" s="367" t="str">
        <f t="shared" ca="1" si="3"/>
        <v/>
      </c>
    </row>
    <row r="50" spans="1:41" s="284" customFormat="1" x14ac:dyDescent="0.25">
      <c r="A50" s="364"/>
      <c r="B50" s="364"/>
      <c r="C50" s="364"/>
      <c r="D50" s="286"/>
      <c r="E50" s="287"/>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338" t="str">
        <f>IF(LEN(E50)&gt;0,VLOOKUP(MONTH(E50),calcs!$M$2:$N$13,2,FALSE),"")</f>
        <v/>
      </c>
      <c r="AK50" s="338" t="str">
        <f>IF(LEN(F50)&gt;0,VLOOKUP(MONTH(F50),calcs!$M$2:$N$13,2,FALSE),"")</f>
        <v/>
      </c>
      <c r="AL50" s="339" t="str">
        <f t="shared" ca="1" si="2"/>
        <v/>
      </c>
      <c r="AM50" s="339" t="str">
        <f t="shared" si="4"/>
        <v/>
      </c>
      <c r="AN50" s="340" t="str">
        <f t="shared" si="5"/>
        <v/>
      </c>
      <c r="AO50" s="367" t="str">
        <f t="shared" ca="1" si="3"/>
        <v/>
      </c>
    </row>
    <row r="51" spans="1:41" s="284" customFormat="1" x14ac:dyDescent="0.25">
      <c r="A51" s="365"/>
      <c r="B51" s="365"/>
      <c r="C51" s="365"/>
      <c r="D51" s="289"/>
      <c r="E51" s="290"/>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338" t="str">
        <f>IF(LEN(E51)&gt;0,VLOOKUP(MONTH(E51),calcs!$M$2:$N$13,2,FALSE),"")</f>
        <v/>
      </c>
      <c r="AK51" s="338" t="str">
        <f>IF(LEN(F51)&gt;0,VLOOKUP(MONTH(F51),calcs!$M$2:$N$13,2,FALSE),"")</f>
        <v/>
      </c>
      <c r="AL51" s="339" t="str">
        <f t="shared" ca="1" si="2"/>
        <v/>
      </c>
      <c r="AM51" s="339" t="str">
        <f t="shared" si="4"/>
        <v/>
      </c>
      <c r="AN51" s="340" t="str">
        <f t="shared" si="5"/>
        <v/>
      </c>
      <c r="AO51" s="367" t="str">
        <f t="shared" ca="1" si="3"/>
        <v/>
      </c>
    </row>
    <row r="52" spans="1:41" s="284" customFormat="1" x14ac:dyDescent="0.25">
      <c r="A52" s="364"/>
      <c r="B52" s="364"/>
      <c r="C52" s="364"/>
      <c r="D52" s="286"/>
      <c r="E52" s="287"/>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338" t="str">
        <f>IF(LEN(E52)&gt;0,VLOOKUP(MONTH(E52),calcs!$M$2:$N$13,2,FALSE),"")</f>
        <v/>
      </c>
      <c r="AK52" s="338" t="str">
        <f>IF(LEN(F52)&gt;0,VLOOKUP(MONTH(F52),calcs!$M$2:$N$13,2,FALSE),"")</f>
        <v/>
      </c>
      <c r="AL52" s="339" t="str">
        <f t="shared" ca="1" si="2"/>
        <v/>
      </c>
      <c r="AM52" s="339" t="str">
        <f t="shared" si="4"/>
        <v/>
      </c>
      <c r="AN52" s="340" t="str">
        <f t="shared" si="5"/>
        <v/>
      </c>
      <c r="AO52" s="367" t="str">
        <f t="shared" ca="1" si="3"/>
        <v/>
      </c>
    </row>
    <row r="53" spans="1:41" s="284" customFormat="1" x14ac:dyDescent="0.25">
      <c r="A53" s="365"/>
      <c r="B53" s="365"/>
      <c r="C53" s="365"/>
      <c r="D53" s="289"/>
      <c r="E53" s="290"/>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338" t="str">
        <f>IF(LEN(E53)&gt;0,VLOOKUP(MONTH(E53),calcs!$M$2:$N$13,2,FALSE),"")</f>
        <v/>
      </c>
      <c r="AK53" s="338" t="str">
        <f>IF(LEN(F53)&gt;0,VLOOKUP(MONTH(F53),calcs!$M$2:$N$13,2,FALSE),"")</f>
        <v/>
      </c>
      <c r="AL53" s="339" t="str">
        <f t="shared" ca="1" si="2"/>
        <v/>
      </c>
      <c r="AM53" s="339" t="str">
        <f t="shared" si="4"/>
        <v/>
      </c>
      <c r="AN53" s="340" t="str">
        <f t="shared" si="5"/>
        <v/>
      </c>
      <c r="AO53" s="367" t="str">
        <f t="shared" ca="1" si="3"/>
        <v/>
      </c>
    </row>
    <row r="54" spans="1:41" s="284" customFormat="1" x14ac:dyDescent="0.25">
      <c r="A54" s="364"/>
      <c r="B54" s="364"/>
      <c r="C54" s="364"/>
      <c r="D54" s="286"/>
      <c r="E54" s="287"/>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338" t="str">
        <f>IF(LEN(E54)&gt;0,VLOOKUP(MONTH(E54),calcs!$M$2:$N$13,2,FALSE),"")</f>
        <v/>
      </c>
      <c r="AK54" s="338" t="str">
        <f>IF(LEN(F54)&gt;0,VLOOKUP(MONTH(F54),calcs!$M$2:$N$13,2,FALSE),"")</f>
        <v/>
      </c>
      <c r="AL54" s="339" t="str">
        <f t="shared" ca="1" si="2"/>
        <v/>
      </c>
      <c r="AM54" s="339" t="str">
        <f t="shared" si="4"/>
        <v/>
      </c>
      <c r="AN54" s="340" t="str">
        <f t="shared" si="5"/>
        <v/>
      </c>
      <c r="AO54" s="367" t="str">
        <f t="shared" ca="1" si="3"/>
        <v/>
      </c>
    </row>
    <row r="55" spans="1:41" s="284" customFormat="1" x14ac:dyDescent="0.25">
      <c r="A55" s="365"/>
      <c r="B55" s="365"/>
      <c r="C55" s="365"/>
      <c r="D55" s="289"/>
      <c r="E55" s="290"/>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338" t="str">
        <f>IF(LEN(E55)&gt;0,VLOOKUP(MONTH(E55),calcs!$M$2:$N$13,2,FALSE),"")</f>
        <v/>
      </c>
      <c r="AK55" s="338" t="str">
        <f>IF(LEN(F55)&gt;0,VLOOKUP(MONTH(F55),calcs!$M$2:$N$13,2,FALSE),"")</f>
        <v/>
      </c>
      <c r="AL55" s="339" t="str">
        <f t="shared" ca="1" si="2"/>
        <v/>
      </c>
      <c r="AM55" s="339" t="str">
        <f t="shared" si="4"/>
        <v/>
      </c>
      <c r="AN55" s="340" t="str">
        <f t="shared" si="5"/>
        <v/>
      </c>
      <c r="AO55" s="367" t="str">
        <f t="shared" ca="1" si="3"/>
        <v/>
      </c>
    </row>
    <row r="56" spans="1:41" s="284" customFormat="1" x14ac:dyDescent="0.25">
      <c r="A56" s="364"/>
      <c r="B56" s="364"/>
      <c r="C56" s="364"/>
      <c r="D56" s="286"/>
      <c r="E56" s="287"/>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338" t="str">
        <f>IF(LEN(E56)&gt;0,VLOOKUP(MONTH(E56),calcs!$M$2:$N$13,2,FALSE),"")</f>
        <v/>
      </c>
      <c r="AK56" s="338" t="str">
        <f>IF(LEN(F56)&gt;0,VLOOKUP(MONTH(F56),calcs!$M$2:$N$13,2,FALSE),"")</f>
        <v/>
      </c>
      <c r="AL56" s="339" t="str">
        <f t="shared" ca="1" si="2"/>
        <v/>
      </c>
      <c r="AM56" s="339" t="str">
        <f t="shared" si="4"/>
        <v/>
      </c>
      <c r="AN56" s="340" t="str">
        <f t="shared" si="5"/>
        <v/>
      </c>
      <c r="AO56" s="367" t="str">
        <f t="shared" ca="1" si="3"/>
        <v/>
      </c>
    </row>
    <row r="57" spans="1:41" s="284" customFormat="1" x14ac:dyDescent="0.25">
      <c r="A57" s="365"/>
      <c r="B57" s="365"/>
      <c r="C57" s="365"/>
      <c r="D57" s="289"/>
      <c r="E57" s="290"/>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338" t="str">
        <f>IF(LEN(E57)&gt;0,VLOOKUP(MONTH(E57),calcs!$M$2:$N$13,2,FALSE),"")</f>
        <v/>
      </c>
      <c r="AK57" s="338" t="str">
        <f>IF(LEN(F57)&gt;0,VLOOKUP(MONTH(F57),calcs!$M$2:$N$13,2,FALSE),"")</f>
        <v/>
      </c>
      <c r="AL57" s="339" t="str">
        <f t="shared" ca="1" si="2"/>
        <v/>
      </c>
      <c r="AM57" s="339" t="str">
        <f t="shared" si="4"/>
        <v/>
      </c>
      <c r="AN57" s="340" t="str">
        <f t="shared" si="5"/>
        <v/>
      </c>
      <c r="AO57" s="367" t="str">
        <f t="shared" ca="1" si="3"/>
        <v/>
      </c>
    </row>
    <row r="58" spans="1:41" s="284" customFormat="1" x14ac:dyDescent="0.25">
      <c r="A58" s="364"/>
      <c r="B58" s="364"/>
      <c r="C58" s="364"/>
      <c r="D58" s="286"/>
      <c r="E58" s="287"/>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338" t="str">
        <f>IF(LEN(E58)&gt;0,VLOOKUP(MONTH(E58),calcs!$M$2:$N$13,2,FALSE),"")</f>
        <v/>
      </c>
      <c r="AK58" s="338" t="str">
        <f>IF(LEN(F58)&gt;0,VLOOKUP(MONTH(F58),calcs!$M$2:$N$13,2,FALSE),"")</f>
        <v/>
      </c>
      <c r="AL58" s="339" t="str">
        <f t="shared" ca="1" si="2"/>
        <v/>
      </c>
      <c r="AM58" s="339" t="str">
        <f t="shared" si="4"/>
        <v/>
      </c>
      <c r="AN58" s="340" t="str">
        <f t="shared" si="5"/>
        <v/>
      </c>
      <c r="AO58" s="367" t="str">
        <f t="shared" ca="1" si="3"/>
        <v/>
      </c>
    </row>
    <row r="59" spans="1:41" s="284" customFormat="1" x14ac:dyDescent="0.25">
      <c r="A59" s="365"/>
      <c r="B59" s="365"/>
      <c r="C59" s="365"/>
      <c r="D59" s="289"/>
      <c r="E59" s="290"/>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338" t="str">
        <f>IF(LEN(E59)&gt;0,VLOOKUP(MONTH(E59),calcs!$M$2:$N$13,2,FALSE),"")</f>
        <v/>
      </c>
      <c r="AK59" s="338" t="str">
        <f>IF(LEN(F59)&gt;0,VLOOKUP(MONTH(F59),calcs!$M$2:$N$13,2,FALSE),"")</f>
        <v/>
      </c>
      <c r="AL59" s="339" t="str">
        <f t="shared" ca="1" si="2"/>
        <v/>
      </c>
      <c r="AM59" s="339" t="str">
        <f t="shared" si="4"/>
        <v/>
      </c>
      <c r="AN59" s="340" t="str">
        <f t="shared" si="5"/>
        <v/>
      </c>
      <c r="AO59" s="367" t="str">
        <f t="shared" ca="1" si="3"/>
        <v/>
      </c>
    </row>
    <row r="60" spans="1:41" s="284" customFormat="1" x14ac:dyDescent="0.25">
      <c r="A60" s="364"/>
      <c r="B60" s="364"/>
      <c r="C60" s="364"/>
      <c r="D60" s="286"/>
      <c r="E60" s="287"/>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338" t="str">
        <f>IF(LEN(E60)&gt;0,VLOOKUP(MONTH(E60),calcs!$M$2:$N$13,2,FALSE),"")</f>
        <v/>
      </c>
      <c r="AK60" s="338" t="str">
        <f>IF(LEN(F60)&gt;0,VLOOKUP(MONTH(F60),calcs!$M$2:$N$13,2,FALSE),"")</f>
        <v/>
      </c>
      <c r="AL60" s="339" t="str">
        <f t="shared" ca="1" si="2"/>
        <v/>
      </c>
      <c r="AM60" s="339" t="str">
        <f t="shared" si="4"/>
        <v/>
      </c>
      <c r="AN60" s="340" t="str">
        <f t="shared" si="5"/>
        <v/>
      </c>
      <c r="AO60" s="367" t="str">
        <f t="shared" ca="1" si="3"/>
        <v/>
      </c>
    </row>
    <row r="61" spans="1:41" s="284" customFormat="1" x14ac:dyDescent="0.25">
      <c r="A61" s="365"/>
      <c r="B61" s="365"/>
      <c r="C61" s="365"/>
      <c r="D61" s="289"/>
      <c r="E61" s="290"/>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338" t="str">
        <f>IF(LEN(E61)&gt;0,VLOOKUP(MONTH(E61),calcs!$M$2:$N$13,2,FALSE),"")</f>
        <v/>
      </c>
      <c r="AK61" s="338" t="str">
        <f>IF(LEN(F61)&gt;0,VLOOKUP(MONTH(F61),calcs!$M$2:$N$13,2,FALSE),"")</f>
        <v/>
      </c>
      <c r="AL61" s="339" t="str">
        <f t="shared" ca="1" si="2"/>
        <v/>
      </c>
      <c r="AM61" s="339" t="str">
        <f t="shared" si="4"/>
        <v/>
      </c>
      <c r="AN61" s="340" t="str">
        <f t="shared" si="5"/>
        <v/>
      </c>
      <c r="AO61" s="367" t="str">
        <f t="shared" ca="1" si="3"/>
        <v/>
      </c>
    </row>
    <row r="62" spans="1:41" s="284" customFormat="1" x14ac:dyDescent="0.25">
      <c r="A62" s="364"/>
      <c r="B62" s="364"/>
      <c r="C62" s="364"/>
      <c r="D62" s="286"/>
      <c r="E62" s="287"/>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338" t="str">
        <f>IF(LEN(E62)&gt;0,VLOOKUP(MONTH(E62),calcs!$M$2:$N$13,2,FALSE),"")</f>
        <v/>
      </c>
      <c r="AK62" s="338" t="str">
        <f>IF(LEN(F62)&gt;0,VLOOKUP(MONTH(F62),calcs!$M$2:$N$13,2,FALSE),"")</f>
        <v/>
      </c>
      <c r="AL62" s="339" t="str">
        <f t="shared" ca="1" si="2"/>
        <v/>
      </c>
      <c r="AM62" s="339" t="str">
        <f t="shared" si="4"/>
        <v/>
      </c>
      <c r="AN62" s="340" t="str">
        <f t="shared" si="5"/>
        <v/>
      </c>
      <c r="AO62" s="367" t="str">
        <f t="shared" ca="1" si="3"/>
        <v/>
      </c>
    </row>
    <row r="63" spans="1:41" s="284" customFormat="1" x14ac:dyDescent="0.25">
      <c r="A63" s="365"/>
      <c r="B63" s="365"/>
      <c r="C63" s="365"/>
      <c r="D63" s="289"/>
      <c r="E63" s="290"/>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338" t="str">
        <f>IF(LEN(E63)&gt;0,VLOOKUP(MONTH(E63),calcs!$M$2:$N$13,2,FALSE),"")</f>
        <v/>
      </c>
      <c r="AK63" s="338" t="str">
        <f>IF(LEN(F63)&gt;0,VLOOKUP(MONTH(F63),calcs!$M$2:$N$13,2,FALSE),"")</f>
        <v/>
      </c>
      <c r="AL63" s="339" t="str">
        <f t="shared" ca="1" si="2"/>
        <v/>
      </c>
      <c r="AM63" s="339" t="str">
        <f t="shared" si="4"/>
        <v/>
      </c>
      <c r="AN63" s="340" t="str">
        <f t="shared" si="5"/>
        <v/>
      </c>
      <c r="AO63" s="367" t="str">
        <f t="shared" ca="1" si="3"/>
        <v/>
      </c>
    </row>
    <row r="64" spans="1:41" s="284" customFormat="1" x14ac:dyDescent="0.25">
      <c r="A64" s="364"/>
      <c r="B64" s="364"/>
      <c r="C64" s="364"/>
      <c r="D64" s="286"/>
      <c r="E64" s="287"/>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338" t="str">
        <f>IF(LEN(E64)&gt;0,VLOOKUP(MONTH(E64),calcs!$M$2:$N$13,2,FALSE),"")</f>
        <v/>
      </c>
      <c r="AK64" s="338" t="str">
        <f>IF(LEN(F64)&gt;0,VLOOKUP(MONTH(F64),calcs!$M$2:$N$13,2,FALSE),"")</f>
        <v/>
      </c>
      <c r="AL64" s="339" t="str">
        <f t="shared" ca="1" si="2"/>
        <v/>
      </c>
      <c r="AM64" s="339" t="str">
        <f t="shared" si="4"/>
        <v/>
      </c>
      <c r="AN64" s="340" t="str">
        <f t="shared" si="5"/>
        <v/>
      </c>
      <c r="AO64" s="367" t="str">
        <f t="shared" ca="1" si="3"/>
        <v/>
      </c>
    </row>
    <row r="65" spans="1:41" s="284" customFormat="1" x14ac:dyDescent="0.25">
      <c r="A65" s="365"/>
      <c r="B65" s="365"/>
      <c r="C65" s="365"/>
      <c r="D65" s="289"/>
      <c r="E65" s="290"/>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338" t="str">
        <f>IF(LEN(E65)&gt;0,VLOOKUP(MONTH(E65),calcs!$M$2:$N$13,2,FALSE),"")</f>
        <v/>
      </c>
      <c r="AK65" s="338" t="str">
        <f>IF(LEN(F65)&gt;0,VLOOKUP(MONTH(F65),calcs!$M$2:$N$13,2,FALSE),"")</f>
        <v/>
      </c>
      <c r="AL65" s="339" t="str">
        <f t="shared" ca="1" si="2"/>
        <v/>
      </c>
      <c r="AM65" s="339" t="str">
        <f t="shared" si="4"/>
        <v/>
      </c>
      <c r="AN65" s="340" t="str">
        <f t="shared" si="5"/>
        <v/>
      </c>
      <c r="AO65" s="367" t="str">
        <f t="shared" ca="1" si="3"/>
        <v/>
      </c>
    </row>
    <row r="66" spans="1:41" s="284" customFormat="1" x14ac:dyDescent="0.25">
      <c r="A66" s="364"/>
      <c r="B66" s="364"/>
      <c r="C66" s="364"/>
      <c r="D66" s="286"/>
      <c r="E66" s="287"/>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338" t="str">
        <f>IF(LEN(E66)&gt;0,VLOOKUP(MONTH(E66),calcs!$M$2:$N$13,2,FALSE),"")</f>
        <v/>
      </c>
      <c r="AK66" s="338" t="str">
        <f>IF(LEN(F66)&gt;0,VLOOKUP(MONTH(F66),calcs!$M$2:$N$13,2,FALSE),"")</f>
        <v/>
      </c>
      <c r="AL66" s="339" t="str">
        <f t="shared" ca="1" si="2"/>
        <v/>
      </c>
      <c r="AM66" s="339" t="str">
        <f t="shared" si="4"/>
        <v/>
      </c>
      <c r="AN66" s="340" t="str">
        <f t="shared" si="5"/>
        <v/>
      </c>
      <c r="AO66" s="367" t="str">
        <f t="shared" ca="1" si="3"/>
        <v/>
      </c>
    </row>
    <row r="67" spans="1:41" s="284" customFormat="1" x14ac:dyDescent="0.25">
      <c r="A67" s="365"/>
      <c r="B67" s="365"/>
      <c r="C67" s="365"/>
      <c r="D67" s="289"/>
      <c r="E67" s="290"/>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338" t="str">
        <f>IF(LEN(E67)&gt;0,VLOOKUP(MONTH(E67),calcs!$M$2:$N$13,2,FALSE),"")</f>
        <v/>
      </c>
      <c r="AK67" s="338" t="str">
        <f>IF(LEN(F67)&gt;0,VLOOKUP(MONTH(F67),calcs!$M$2:$N$13,2,FALSE),"")</f>
        <v/>
      </c>
      <c r="AL67" s="339" t="str">
        <f t="shared" ca="1" si="2"/>
        <v/>
      </c>
      <c r="AM67" s="339" t="str">
        <f t="shared" si="4"/>
        <v/>
      </c>
      <c r="AN67" s="340" t="str">
        <f t="shared" si="5"/>
        <v/>
      </c>
      <c r="AO67" s="367" t="str">
        <f t="shared" ca="1" si="3"/>
        <v/>
      </c>
    </row>
    <row r="68" spans="1:41" s="284" customFormat="1" x14ac:dyDescent="0.25">
      <c r="A68" s="364"/>
      <c r="B68" s="364"/>
      <c r="C68" s="364"/>
      <c r="D68" s="286"/>
      <c r="E68" s="287"/>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338" t="str">
        <f>IF(LEN(E68)&gt;0,VLOOKUP(MONTH(E68),calcs!$M$2:$N$13,2,FALSE),"")</f>
        <v/>
      </c>
      <c r="AK68" s="338" t="str">
        <f>IF(LEN(F68)&gt;0,VLOOKUP(MONTH(F68),calcs!$M$2:$N$13,2,FALSE),"")</f>
        <v/>
      </c>
      <c r="AL68" s="339" t="str">
        <f t="shared" ca="1" si="2"/>
        <v/>
      </c>
      <c r="AM68" s="339" t="str">
        <f t="shared" ref="AM68:AM103" si="6">IF(D68&gt;0,0.75*D68,"")</f>
        <v/>
      </c>
      <c r="AN68" s="340" t="str">
        <f t="shared" ref="AN68:AN103" si="7">IF(D68&gt;0,AL68/D68,"")</f>
        <v/>
      </c>
      <c r="AO68" s="367" t="str">
        <f t="shared" ca="1" si="3"/>
        <v/>
      </c>
    </row>
    <row r="69" spans="1:41" s="284" customFormat="1" x14ac:dyDescent="0.25">
      <c r="A69" s="365"/>
      <c r="B69" s="365"/>
      <c r="C69" s="365"/>
      <c r="D69" s="289"/>
      <c r="E69" s="290"/>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338" t="str">
        <f>IF(LEN(E69)&gt;0,VLOOKUP(MONTH(E69),calcs!$M$2:$N$13,2,FALSE),"")</f>
        <v/>
      </c>
      <c r="AK69" s="338" t="str">
        <f>IF(LEN(F69)&gt;0,VLOOKUP(MONTH(F69),calcs!$M$2:$N$13,2,FALSE),"")</f>
        <v/>
      </c>
      <c r="AL69" s="339" t="str">
        <f t="shared" ref="AL69:AL103" ca="1" si="8">IF(D69&gt;0,COUNTIF(OFFSET(G69,0,0,1,D69),"=y")+COUNTIF(OFFSET(G69,0,0,1,D69),"=yes"),"")</f>
        <v/>
      </c>
      <c r="AM69" s="339" t="str">
        <f t="shared" si="6"/>
        <v/>
      </c>
      <c r="AN69" s="340" t="str">
        <f t="shared" si="7"/>
        <v/>
      </c>
      <c r="AO69" s="367" t="str">
        <f t="shared" ref="AO69:AO103" ca="1" si="9">IF(D69&gt;0,COUNTIF(OFFSET(G69,0,0,1,D69),"=y")+COUNTIF(OFFSET(G69,0,0,1,D69),"=yes")+COUNTIF(OFFSET(G69,0,0,1,D69),"=n")+COUNTIF(OFFSET(G69,0,0,1,D69),"=no"),"")</f>
        <v/>
      </c>
    </row>
    <row r="70" spans="1:41" s="284" customFormat="1" x14ac:dyDescent="0.25">
      <c r="A70" s="364"/>
      <c r="B70" s="364"/>
      <c r="C70" s="364"/>
      <c r="D70" s="286"/>
      <c r="E70" s="287"/>
      <c r="F70" s="286"/>
      <c r="G70" s="286"/>
      <c r="H70" s="286"/>
      <c r="I70" s="286"/>
      <c r="J70" s="286"/>
      <c r="K70" s="286"/>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338" t="str">
        <f>IF(LEN(E70)&gt;0,VLOOKUP(MONTH(E70),calcs!$M$2:$N$13,2,FALSE),"")</f>
        <v/>
      </c>
      <c r="AK70" s="338" t="str">
        <f>IF(LEN(F70)&gt;0,VLOOKUP(MONTH(F70),calcs!$M$2:$N$13,2,FALSE),"")</f>
        <v/>
      </c>
      <c r="AL70" s="339" t="str">
        <f t="shared" ca="1" si="8"/>
        <v/>
      </c>
      <c r="AM70" s="339" t="str">
        <f t="shared" si="6"/>
        <v/>
      </c>
      <c r="AN70" s="340" t="str">
        <f t="shared" si="7"/>
        <v/>
      </c>
      <c r="AO70" s="367" t="str">
        <f t="shared" ca="1" si="9"/>
        <v/>
      </c>
    </row>
    <row r="71" spans="1:41" s="284" customFormat="1" x14ac:dyDescent="0.25">
      <c r="A71" s="365"/>
      <c r="B71" s="365"/>
      <c r="C71" s="365"/>
      <c r="D71" s="289"/>
      <c r="E71" s="290"/>
      <c r="F71" s="289"/>
      <c r="G71" s="289"/>
      <c r="H71" s="289"/>
      <c r="I71" s="289"/>
      <c r="J71" s="289"/>
      <c r="K71" s="289"/>
      <c r="L71" s="289"/>
      <c r="M71" s="289"/>
      <c r="N71" s="289"/>
      <c r="O71" s="289"/>
      <c r="P71" s="289"/>
      <c r="Q71" s="289"/>
      <c r="R71" s="289"/>
      <c r="S71" s="289"/>
      <c r="T71" s="289"/>
      <c r="U71" s="289"/>
      <c r="V71" s="289"/>
      <c r="W71" s="289"/>
      <c r="X71" s="289"/>
      <c r="Y71" s="289"/>
      <c r="Z71" s="289"/>
      <c r="AA71" s="289"/>
      <c r="AB71" s="289"/>
      <c r="AC71" s="289"/>
      <c r="AD71" s="289"/>
      <c r="AE71" s="289"/>
      <c r="AF71" s="289"/>
      <c r="AG71" s="289"/>
      <c r="AH71" s="289"/>
      <c r="AI71" s="289"/>
      <c r="AJ71" s="338" t="str">
        <f>IF(LEN(E71)&gt;0,VLOOKUP(MONTH(E71),calcs!$M$2:$N$13,2,FALSE),"")</f>
        <v/>
      </c>
      <c r="AK71" s="338" t="str">
        <f>IF(LEN(F71)&gt;0,VLOOKUP(MONTH(F71),calcs!$M$2:$N$13,2,FALSE),"")</f>
        <v/>
      </c>
      <c r="AL71" s="339" t="str">
        <f t="shared" ca="1" si="8"/>
        <v/>
      </c>
      <c r="AM71" s="339" t="str">
        <f t="shared" si="6"/>
        <v/>
      </c>
      <c r="AN71" s="340" t="str">
        <f t="shared" si="7"/>
        <v/>
      </c>
      <c r="AO71" s="367" t="str">
        <f t="shared" ca="1" si="9"/>
        <v/>
      </c>
    </row>
    <row r="72" spans="1:41" s="284" customFormat="1" x14ac:dyDescent="0.25">
      <c r="A72" s="364"/>
      <c r="B72" s="364"/>
      <c r="C72" s="364"/>
      <c r="D72" s="286"/>
      <c r="E72" s="287"/>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86"/>
      <c r="AJ72" s="338" t="str">
        <f>IF(LEN(E72)&gt;0,VLOOKUP(MONTH(E72),calcs!$M$2:$N$13,2,FALSE),"")</f>
        <v/>
      </c>
      <c r="AK72" s="338" t="str">
        <f>IF(LEN(F72)&gt;0,VLOOKUP(MONTH(F72),calcs!$M$2:$N$13,2,FALSE),"")</f>
        <v/>
      </c>
      <c r="AL72" s="339" t="str">
        <f t="shared" ca="1" si="8"/>
        <v/>
      </c>
      <c r="AM72" s="339" t="str">
        <f t="shared" si="6"/>
        <v/>
      </c>
      <c r="AN72" s="340" t="str">
        <f t="shared" si="7"/>
        <v/>
      </c>
      <c r="AO72" s="367" t="str">
        <f t="shared" ca="1" si="9"/>
        <v/>
      </c>
    </row>
    <row r="73" spans="1:41" s="284" customFormat="1" x14ac:dyDescent="0.25">
      <c r="A73" s="365"/>
      <c r="B73" s="365"/>
      <c r="C73" s="365"/>
      <c r="D73" s="289"/>
      <c r="E73" s="290"/>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c r="AF73" s="289"/>
      <c r="AG73" s="289"/>
      <c r="AH73" s="289"/>
      <c r="AI73" s="289"/>
      <c r="AJ73" s="338" t="str">
        <f>IF(LEN(E73)&gt;0,VLOOKUP(MONTH(E73),calcs!$M$2:$N$13,2,FALSE),"")</f>
        <v/>
      </c>
      <c r="AK73" s="338" t="str">
        <f>IF(LEN(F73)&gt;0,VLOOKUP(MONTH(F73),calcs!$M$2:$N$13,2,FALSE),"")</f>
        <v/>
      </c>
      <c r="AL73" s="339" t="str">
        <f t="shared" ca="1" si="8"/>
        <v/>
      </c>
      <c r="AM73" s="339" t="str">
        <f t="shared" si="6"/>
        <v/>
      </c>
      <c r="AN73" s="340" t="str">
        <f t="shared" si="7"/>
        <v/>
      </c>
      <c r="AO73" s="367" t="str">
        <f t="shared" ca="1" si="9"/>
        <v/>
      </c>
    </row>
    <row r="74" spans="1:41" s="284" customFormat="1" x14ac:dyDescent="0.25">
      <c r="A74" s="364"/>
      <c r="B74" s="364"/>
      <c r="C74" s="364"/>
      <c r="D74" s="286"/>
      <c r="E74" s="287"/>
      <c r="F74" s="286"/>
      <c r="G74" s="286"/>
      <c r="H74" s="286"/>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338" t="str">
        <f>IF(LEN(E74)&gt;0,VLOOKUP(MONTH(E74),calcs!$M$2:$N$13,2,FALSE),"")</f>
        <v/>
      </c>
      <c r="AK74" s="338" t="str">
        <f>IF(LEN(F74)&gt;0,VLOOKUP(MONTH(F74),calcs!$M$2:$N$13,2,FALSE),"")</f>
        <v/>
      </c>
      <c r="AL74" s="339" t="str">
        <f t="shared" ca="1" si="8"/>
        <v/>
      </c>
      <c r="AM74" s="339" t="str">
        <f t="shared" si="6"/>
        <v/>
      </c>
      <c r="AN74" s="340" t="str">
        <f t="shared" si="7"/>
        <v/>
      </c>
      <c r="AO74" s="367" t="str">
        <f t="shared" ca="1" si="9"/>
        <v/>
      </c>
    </row>
    <row r="75" spans="1:41" s="284" customFormat="1" x14ac:dyDescent="0.25">
      <c r="A75" s="365"/>
      <c r="B75" s="365"/>
      <c r="C75" s="365"/>
      <c r="D75" s="289"/>
      <c r="E75" s="290"/>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c r="AF75" s="289"/>
      <c r="AG75" s="289"/>
      <c r="AH75" s="289"/>
      <c r="AI75" s="289"/>
      <c r="AJ75" s="338" t="str">
        <f>IF(LEN(E75)&gt;0,VLOOKUP(MONTH(E75),calcs!$M$2:$N$13,2,FALSE),"")</f>
        <v/>
      </c>
      <c r="AK75" s="338" t="str">
        <f>IF(LEN(F75)&gt;0,VLOOKUP(MONTH(F75),calcs!$M$2:$N$13,2,FALSE),"")</f>
        <v/>
      </c>
      <c r="AL75" s="339" t="str">
        <f t="shared" ca="1" si="8"/>
        <v/>
      </c>
      <c r="AM75" s="339" t="str">
        <f t="shared" si="6"/>
        <v/>
      </c>
      <c r="AN75" s="340" t="str">
        <f t="shared" si="7"/>
        <v/>
      </c>
      <c r="AO75" s="367" t="str">
        <f t="shared" ca="1" si="9"/>
        <v/>
      </c>
    </row>
    <row r="76" spans="1:41" s="284" customFormat="1" x14ac:dyDescent="0.25">
      <c r="A76" s="364"/>
      <c r="B76" s="364"/>
      <c r="C76" s="364"/>
      <c r="D76" s="286"/>
      <c r="E76" s="287"/>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338" t="str">
        <f>IF(LEN(E76)&gt;0,VLOOKUP(MONTH(E76),calcs!$M$2:$N$13,2,FALSE),"")</f>
        <v/>
      </c>
      <c r="AK76" s="338" t="str">
        <f>IF(LEN(F76)&gt;0,VLOOKUP(MONTH(F76),calcs!$M$2:$N$13,2,FALSE),"")</f>
        <v/>
      </c>
      <c r="AL76" s="339" t="str">
        <f t="shared" ca="1" si="8"/>
        <v/>
      </c>
      <c r="AM76" s="339" t="str">
        <f t="shared" si="6"/>
        <v/>
      </c>
      <c r="AN76" s="340" t="str">
        <f t="shared" si="7"/>
        <v/>
      </c>
      <c r="AO76" s="367" t="str">
        <f t="shared" ca="1" si="9"/>
        <v/>
      </c>
    </row>
    <row r="77" spans="1:41" s="284" customFormat="1" x14ac:dyDescent="0.25">
      <c r="A77" s="365"/>
      <c r="B77" s="365"/>
      <c r="C77" s="365"/>
      <c r="D77" s="289"/>
      <c r="E77" s="290"/>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338" t="str">
        <f>IF(LEN(E77)&gt;0,VLOOKUP(MONTH(E77),calcs!$M$2:$N$13,2,FALSE),"")</f>
        <v/>
      </c>
      <c r="AK77" s="338" t="str">
        <f>IF(LEN(F77)&gt;0,VLOOKUP(MONTH(F77),calcs!$M$2:$N$13,2,FALSE),"")</f>
        <v/>
      </c>
      <c r="AL77" s="339" t="str">
        <f t="shared" ca="1" si="8"/>
        <v/>
      </c>
      <c r="AM77" s="339" t="str">
        <f t="shared" si="6"/>
        <v/>
      </c>
      <c r="AN77" s="340" t="str">
        <f t="shared" si="7"/>
        <v/>
      </c>
      <c r="AO77" s="367" t="str">
        <f t="shared" ca="1" si="9"/>
        <v/>
      </c>
    </row>
    <row r="78" spans="1:41" s="284" customFormat="1" x14ac:dyDescent="0.25">
      <c r="A78" s="364"/>
      <c r="B78" s="364"/>
      <c r="C78" s="364"/>
      <c r="D78" s="286"/>
      <c r="E78" s="287"/>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338" t="str">
        <f>IF(LEN(E78)&gt;0,VLOOKUP(MONTH(E78),calcs!$M$2:$N$13,2,FALSE),"")</f>
        <v/>
      </c>
      <c r="AK78" s="338" t="str">
        <f>IF(LEN(F78)&gt;0,VLOOKUP(MONTH(F78),calcs!$M$2:$N$13,2,FALSE),"")</f>
        <v/>
      </c>
      <c r="AL78" s="339" t="str">
        <f t="shared" ca="1" si="8"/>
        <v/>
      </c>
      <c r="AM78" s="339" t="str">
        <f t="shared" si="6"/>
        <v/>
      </c>
      <c r="AN78" s="340" t="str">
        <f t="shared" si="7"/>
        <v/>
      </c>
      <c r="AO78" s="367" t="str">
        <f t="shared" ca="1" si="9"/>
        <v/>
      </c>
    </row>
    <row r="79" spans="1:41" s="284" customFormat="1" x14ac:dyDescent="0.25">
      <c r="A79" s="365"/>
      <c r="B79" s="365"/>
      <c r="C79" s="365"/>
      <c r="D79" s="289"/>
      <c r="E79" s="290"/>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c r="AG79" s="289"/>
      <c r="AH79" s="289"/>
      <c r="AI79" s="289"/>
      <c r="AJ79" s="338" t="str">
        <f>IF(LEN(E79)&gt;0,VLOOKUP(MONTH(E79),calcs!$M$2:$N$13,2,FALSE),"")</f>
        <v/>
      </c>
      <c r="AK79" s="338" t="str">
        <f>IF(LEN(F79)&gt;0,VLOOKUP(MONTH(F79),calcs!$M$2:$N$13,2,FALSE),"")</f>
        <v/>
      </c>
      <c r="AL79" s="339" t="str">
        <f t="shared" ca="1" si="8"/>
        <v/>
      </c>
      <c r="AM79" s="339" t="str">
        <f t="shared" si="6"/>
        <v/>
      </c>
      <c r="AN79" s="340" t="str">
        <f t="shared" si="7"/>
        <v/>
      </c>
      <c r="AO79" s="367" t="str">
        <f t="shared" ca="1" si="9"/>
        <v/>
      </c>
    </row>
    <row r="80" spans="1:41" s="284" customFormat="1" x14ac:dyDescent="0.25">
      <c r="A80" s="364"/>
      <c r="B80" s="364"/>
      <c r="C80" s="364"/>
      <c r="D80" s="286"/>
      <c r="E80" s="287"/>
      <c r="F80" s="286"/>
      <c r="G80" s="286"/>
      <c r="H80" s="286"/>
      <c r="I80" s="286"/>
      <c r="J80" s="286"/>
      <c r="K80" s="286"/>
      <c r="L80" s="286"/>
      <c r="M80" s="286"/>
      <c r="N80" s="286"/>
      <c r="O80" s="286"/>
      <c r="P80" s="286"/>
      <c r="Q80" s="286"/>
      <c r="R80" s="286"/>
      <c r="S80" s="286"/>
      <c r="T80" s="286"/>
      <c r="U80" s="286"/>
      <c r="V80" s="286"/>
      <c r="W80" s="286"/>
      <c r="X80" s="286"/>
      <c r="Y80" s="286"/>
      <c r="Z80" s="286"/>
      <c r="AA80" s="286"/>
      <c r="AB80" s="286"/>
      <c r="AC80" s="286"/>
      <c r="AD80" s="286"/>
      <c r="AE80" s="286"/>
      <c r="AF80" s="286"/>
      <c r="AG80" s="286"/>
      <c r="AH80" s="286"/>
      <c r="AI80" s="286"/>
      <c r="AJ80" s="338" t="str">
        <f>IF(LEN(E80)&gt;0,VLOOKUP(MONTH(E80),calcs!$M$2:$N$13,2,FALSE),"")</f>
        <v/>
      </c>
      <c r="AK80" s="338" t="str">
        <f>IF(LEN(F80)&gt;0,VLOOKUP(MONTH(F80),calcs!$M$2:$N$13,2,FALSE),"")</f>
        <v/>
      </c>
      <c r="AL80" s="339" t="str">
        <f t="shared" ca="1" si="8"/>
        <v/>
      </c>
      <c r="AM80" s="339" t="str">
        <f t="shared" si="6"/>
        <v/>
      </c>
      <c r="AN80" s="340" t="str">
        <f t="shared" si="7"/>
        <v/>
      </c>
      <c r="AO80" s="367" t="str">
        <f t="shared" ca="1" si="9"/>
        <v/>
      </c>
    </row>
    <row r="81" spans="1:41" s="284" customFormat="1" x14ac:dyDescent="0.25">
      <c r="A81" s="365"/>
      <c r="B81" s="365"/>
      <c r="C81" s="365"/>
      <c r="D81" s="289"/>
      <c r="E81" s="290"/>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c r="AJ81" s="338" t="str">
        <f>IF(LEN(E81)&gt;0,VLOOKUP(MONTH(E81),calcs!$M$2:$N$13,2,FALSE),"")</f>
        <v/>
      </c>
      <c r="AK81" s="338" t="str">
        <f>IF(LEN(F81)&gt;0,VLOOKUP(MONTH(F81),calcs!$M$2:$N$13,2,FALSE),"")</f>
        <v/>
      </c>
      <c r="AL81" s="339" t="str">
        <f t="shared" ca="1" si="8"/>
        <v/>
      </c>
      <c r="AM81" s="339" t="str">
        <f t="shared" si="6"/>
        <v/>
      </c>
      <c r="AN81" s="340" t="str">
        <f t="shared" si="7"/>
        <v/>
      </c>
      <c r="AO81" s="367" t="str">
        <f t="shared" ca="1" si="9"/>
        <v/>
      </c>
    </row>
    <row r="82" spans="1:41" s="284" customFormat="1" x14ac:dyDescent="0.25">
      <c r="A82" s="364"/>
      <c r="B82" s="364"/>
      <c r="C82" s="364"/>
      <c r="D82" s="286"/>
      <c r="E82" s="287"/>
      <c r="F82" s="286"/>
      <c r="G82" s="286"/>
      <c r="H82" s="286"/>
      <c r="I82" s="286"/>
      <c r="J82" s="286"/>
      <c r="K82" s="286"/>
      <c r="L82" s="286"/>
      <c r="M82" s="286"/>
      <c r="N82" s="286"/>
      <c r="O82" s="286"/>
      <c r="P82" s="286"/>
      <c r="Q82" s="286"/>
      <c r="R82" s="286"/>
      <c r="S82" s="286"/>
      <c r="T82" s="286"/>
      <c r="U82" s="286"/>
      <c r="V82" s="286"/>
      <c r="W82" s="286"/>
      <c r="X82" s="286"/>
      <c r="Y82" s="286"/>
      <c r="Z82" s="286"/>
      <c r="AA82" s="286"/>
      <c r="AB82" s="286"/>
      <c r="AC82" s="286"/>
      <c r="AD82" s="286"/>
      <c r="AE82" s="286"/>
      <c r="AF82" s="286"/>
      <c r="AG82" s="286"/>
      <c r="AH82" s="286"/>
      <c r="AI82" s="286"/>
      <c r="AJ82" s="338" t="str">
        <f>IF(LEN(E82)&gt;0,VLOOKUP(MONTH(E82),calcs!$M$2:$N$13,2,FALSE),"")</f>
        <v/>
      </c>
      <c r="AK82" s="338" t="str">
        <f>IF(LEN(F82)&gt;0,VLOOKUP(MONTH(F82),calcs!$M$2:$N$13,2,FALSE),"")</f>
        <v/>
      </c>
      <c r="AL82" s="339" t="str">
        <f t="shared" ca="1" si="8"/>
        <v/>
      </c>
      <c r="AM82" s="339" t="str">
        <f t="shared" si="6"/>
        <v/>
      </c>
      <c r="AN82" s="340" t="str">
        <f t="shared" si="7"/>
        <v/>
      </c>
      <c r="AO82" s="367" t="str">
        <f t="shared" ca="1" si="9"/>
        <v/>
      </c>
    </row>
    <row r="83" spans="1:41" s="284" customFormat="1" x14ac:dyDescent="0.25">
      <c r="A83" s="365"/>
      <c r="B83" s="365"/>
      <c r="C83" s="365"/>
      <c r="D83" s="289"/>
      <c r="E83" s="290"/>
      <c r="F83" s="289"/>
      <c r="G83" s="289"/>
      <c r="H83" s="289"/>
      <c r="I83" s="289"/>
      <c r="J83" s="289"/>
      <c r="K83" s="289"/>
      <c r="L83" s="289"/>
      <c r="M83" s="289"/>
      <c r="N83" s="289"/>
      <c r="O83" s="289"/>
      <c r="P83" s="289"/>
      <c r="Q83" s="289"/>
      <c r="R83" s="289"/>
      <c r="S83" s="289"/>
      <c r="T83" s="289"/>
      <c r="U83" s="289"/>
      <c r="V83" s="289"/>
      <c r="W83" s="289"/>
      <c r="X83" s="289"/>
      <c r="Y83" s="289"/>
      <c r="Z83" s="289"/>
      <c r="AA83" s="289"/>
      <c r="AB83" s="289"/>
      <c r="AC83" s="289"/>
      <c r="AD83" s="289"/>
      <c r="AE83" s="289"/>
      <c r="AF83" s="289"/>
      <c r="AG83" s="289"/>
      <c r="AH83" s="289"/>
      <c r="AI83" s="289"/>
      <c r="AJ83" s="338" t="str">
        <f>IF(LEN(E83)&gt;0,VLOOKUP(MONTH(E83),calcs!$M$2:$N$13,2,FALSE),"")</f>
        <v/>
      </c>
      <c r="AK83" s="338" t="str">
        <f>IF(LEN(F83)&gt;0,VLOOKUP(MONTH(F83),calcs!$M$2:$N$13,2,FALSE),"")</f>
        <v/>
      </c>
      <c r="AL83" s="339" t="str">
        <f t="shared" ca="1" si="8"/>
        <v/>
      </c>
      <c r="AM83" s="339" t="str">
        <f t="shared" si="6"/>
        <v/>
      </c>
      <c r="AN83" s="340" t="str">
        <f t="shared" si="7"/>
        <v/>
      </c>
      <c r="AO83" s="367" t="str">
        <f t="shared" ca="1" si="9"/>
        <v/>
      </c>
    </row>
    <row r="84" spans="1:41" s="284" customFormat="1" x14ac:dyDescent="0.25">
      <c r="A84" s="364"/>
      <c r="B84" s="364"/>
      <c r="C84" s="364"/>
      <c r="D84" s="286"/>
      <c r="E84" s="287"/>
      <c r="F84" s="286"/>
      <c r="G84" s="286"/>
      <c r="H84" s="286"/>
      <c r="I84" s="286"/>
      <c r="J84" s="286"/>
      <c r="K84" s="286"/>
      <c r="L84" s="286"/>
      <c r="M84" s="286"/>
      <c r="N84" s="286"/>
      <c r="O84" s="286"/>
      <c r="P84" s="286"/>
      <c r="Q84" s="286"/>
      <c r="R84" s="286"/>
      <c r="S84" s="286"/>
      <c r="T84" s="286"/>
      <c r="U84" s="286"/>
      <c r="V84" s="286"/>
      <c r="W84" s="286"/>
      <c r="X84" s="286"/>
      <c r="Y84" s="286"/>
      <c r="Z84" s="286"/>
      <c r="AA84" s="286"/>
      <c r="AB84" s="286"/>
      <c r="AC84" s="286"/>
      <c r="AD84" s="286"/>
      <c r="AE84" s="286"/>
      <c r="AF84" s="286"/>
      <c r="AG84" s="286"/>
      <c r="AH84" s="286"/>
      <c r="AI84" s="286"/>
      <c r="AJ84" s="338" t="str">
        <f>IF(LEN(E84)&gt;0,VLOOKUP(MONTH(E84),calcs!$M$2:$N$13,2,FALSE),"")</f>
        <v/>
      </c>
      <c r="AK84" s="338" t="str">
        <f>IF(LEN(F84)&gt;0,VLOOKUP(MONTH(F84),calcs!$M$2:$N$13,2,FALSE),"")</f>
        <v/>
      </c>
      <c r="AL84" s="339" t="str">
        <f t="shared" ca="1" si="8"/>
        <v/>
      </c>
      <c r="AM84" s="339" t="str">
        <f t="shared" si="6"/>
        <v/>
      </c>
      <c r="AN84" s="340" t="str">
        <f t="shared" si="7"/>
        <v/>
      </c>
      <c r="AO84" s="367" t="str">
        <f t="shared" ca="1" si="9"/>
        <v/>
      </c>
    </row>
    <row r="85" spans="1:41" s="284" customFormat="1" x14ac:dyDescent="0.25">
      <c r="A85" s="365"/>
      <c r="B85" s="365"/>
      <c r="C85" s="365"/>
      <c r="D85" s="289"/>
      <c r="E85" s="290"/>
      <c r="F85" s="289"/>
      <c r="G85" s="289"/>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89"/>
      <c r="AJ85" s="338" t="str">
        <f>IF(LEN(E85)&gt;0,VLOOKUP(MONTH(E85),calcs!$M$2:$N$13,2,FALSE),"")</f>
        <v/>
      </c>
      <c r="AK85" s="338" t="str">
        <f>IF(LEN(F85)&gt;0,VLOOKUP(MONTH(F85),calcs!$M$2:$N$13,2,FALSE),"")</f>
        <v/>
      </c>
      <c r="AL85" s="339" t="str">
        <f t="shared" ca="1" si="8"/>
        <v/>
      </c>
      <c r="AM85" s="339" t="str">
        <f t="shared" si="6"/>
        <v/>
      </c>
      <c r="AN85" s="340" t="str">
        <f t="shared" si="7"/>
        <v/>
      </c>
      <c r="AO85" s="367" t="str">
        <f t="shared" ca="1" si="9"/>
        <v/>
      </c>
    </row>
    <row r="86" spans="1:41" s="284" customFormat="1" x14ac:dyDescent="0.25">
      <c r="A86" s="364"/>
      <c r="B86" s="364"/>
      <c r="C86" s="364"/>
      <c r="D86" s="286"/>
      <c r="E86" s="287"/>
      <c r="F86" s="286"/>
      <c r="G86" s="286"/>
      <c r="H86" s="286"/>
      <c r="I86" s="286"/>
      <c r="J86" s="286"/>
      <c r="K86" s="286"/>
      <c r="L86" s="286"/>
      <c r="M86" s="286"/>
      <c r="N86" s="286"/>
      <c r="O86" s="286"/>
      <c r="P86" s="286"/>
      <c r="Q86" s="286"/>
      <c r="R86" s="286"/>
      <c r="S86" s="286"/>
      <c r="T86" s="286"/>
      <c r="U86" s="286"/>
      <c r="V86" s="286"/>
      <c r="W86" s="286"/>
      <c r="X86" s="286"/>
      <c r="Y86" s="286"/>
      <c r="Z86" s="286"/>
      <c r="AA86" s="286"/>
      <c r="AB86" s="286"/>
      <c r="AC86" s="286"/>
      <c r="AD86" s="286"/>
      <c r="AE86" s="286"/>
      <c r="AF86" s="286"/>
      <c r="AG86" s="286"/>
      <c r="AH86" s="286"/>
      <c r="AI86" s="286"/>
      <c r="AJ86" s="338" t="str">
        <f>IF(LEN(E86)&gt;0,VLOOKUP(MONTH(E86),calcs!$M$2:$N$13,2,FALSE),"")</f>
        <v/>
      </c>
      <c r="AK86" s="338" t="str">
        <f>IF(LEN(F86)&gt;0,VLOOKUP(MONTH(F86),calcs!$M$2:$N$13,2,FALSE),"")</f>
        <v/>
      </c>
      <c r="AL86" s="339" t="str">
        <f t="shared" ca="1" si="8"/>
        <v/>
      </c>
      <c r="AM86" s="339" t="str">
        <f t="shared" si="6"/>
        <v/>
      </c>
      <c r="AN86" s="340" t="str">
        <f t="shared" si="7"/>
        <v/>
      </c>
      <c r="AO86" s="367" t="str">
        <f t="shared" ca="1" si="9"/>
        <v/>
      </c>
    </row>
    <row r="87" spans="1:41" s="284" customFormat="1" x14ac:dyDescent="0.25">
      <c r="A87" s="365"/>
      <c r="B87" s="365"/>
      <c r="C87" s="365"/>
      <c r="D87" s="289"/>
      <c r="E87" s="290"/>
      <c r="F87" s="289"/>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289"/>
      <c r="AF87" s="289"/>
      <c r="AG87" s="289"/>
      <c r="AH87" s="289"/>
      <c r="AI87" s="289"/>
      <c r="AJ87" s="338" t="str">
        <f>IF(LEN(E87)&gt;0,VLOOKUP(MONTH(E87),calcs!$M$2:$N$13,2,FALSE),"")</f>
        <v/>
      </c>
      <c r="AK87" s="338" t="str">
        <f>IF(LEN(F87)&gt;0,VLOOKUP(MONTH(F87),calcs!$M$2:$N$13,2,FALSE),"")</f>
        <v/>
      </c>
      <c r="AL87" s="339" t="str">
        <f t="shared" ca="1" si="8"/>
        <v/>
      </c>
      <c r="AM87" s="339" t="str">
        <f t="shared" si="6"/>
        <v/>
      </c>
      <c r="AN87" s="340" t="str">
        <f t="shared" si="7"/>
        <v/>
      </c>
      <c r="AO87" s="367" t="str">
        <f t="shared" ca="1" si="9"/>
        <v/>
      </c>
    </row>
    <row r="88" spans="1:41" s="284" customFormat="1" x14ac:dyDescent="0.25">
      <c r="A88" s="364"/>
      <c r="B88" s="364"/>
      <c r="C88" s="364"/>
      <c r="D88" s="286"/>
      <c r="E88" s="287"/>
      <c r="F88" s="286"/>
      <c r="G88" s="286"/>
      <c r="H88" s="286"/>
      <c r="I88" s="286"/>
      <c r="J88" s="286"/>
      <c r="K88" s="286"/>
      <c r="L88" s="286"/>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338" t="str">
        <f>IF(LEN(E88)&gt;0,VLOOKUP(MONTH(E88),calcs!$M$2:$N$13,2,FALSE),"")</f>
        <v/>
      </c>
      <c r="AK88" s="338" t="str">
        <f>IF(LEN(F88)&gt;0,VLOOKUP(MONTH(F88),calcs!$M$2:$N$13,2,FALSE),"")</f>
        <v/>
      </c>
      <c r="AL88" s="339" t="str">
        <f t="shared" ca="1" si="8"/>
        <v/>
      </c>
      <c r="AM88" s="339" t="str">
        <f t="shared" si="6"/>
        <v/>
      </c>
      <c r="AN88" s="340" t="str">
        <f t="shared" si="7"/>
        <v/>
      </c>
      <c r="AO88" s="367" t="str">
        <f t="shared" ca="1" si="9"/>
        <v/>
      </c>
    </row>
    <row r="89" spans="1:41" s="284" customFormat="1" x14ac:dyDescent="0.25">
      <c r="A89" s="365"/>
      <c r="B89" s="365"/>
      <c r="C89" s="365"/>
      <c r="D89" s="289"/>
      <c r="E89" s="290"/>
      <c r="F89" s="289"/>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338" t="str">
        <f>IF(LEN(E89)&gt;0,VLOOKUP(MONTH(E89),calcs!$M$2:$N$13,2,FALSE),"")</f>
        <v/>
      </c>
      <c r="AK89" s="338" t="str">
        <f>IF(LEN(F89)&gt;0,VLOOKUP(MONTH(F89),calcs!$M$2:$N$13,2,FALSE),"")</f>
        <v/>
      </c>
      <c r="AL89" s="339" t="str">
        <f t="shared" ca="1" si="8"/>
        <v/>
      </c>
      <c r="AM89" s="339" t="str">
        <f t="shared" si="6"/>
        <v/>
      </c>
      <c r="AN89" s="340" t="str">
        <f t="shared" si="7"/>
        <v/>
      </c>
      <c r="AO89" s="367" t="str">
        <f t="shared" ca="1" si="9"/>
        <v/>
      </c>
    </row>
    <row r="90" spans="1:41" s="284" customFormat="1" x14ac:dyDescent="0.25">
      <c r="A90" s="364"/>
      <c r="B90" s="364"/>
      <c r="C90" s="364"/>
      <c r="D90" s="286"/>
      <c r="E90" s="287"/>
      <c r="F90" s="286"/>
      <c r="G90" s="286"/>
      <c r="H90" s="286"/>
      <c r="I90" s="286"/>
      <c r="J90" s="286"/>
      <c r="K90" s="286"/>
      <c r="L90" s="286"/>
      <c r="M90" s="286"/>
      <c r="N90" s="286"/>
      <c r="O90" s="286"/>
      <c r="P90" s="286"/>
      <c r="Q90" s="286"/>
      <c r="R90" s="286"/>
      <c r="S90" s="286"/>
      <c r="T90" s="286"/>
      <c r="U90" s="286"/>
      <c r="V90" s="286"/>
      <c r="W90" s="286"/>
      <c r="X90" s="286"/>
      <c r="Y90" s="286"/>
      <c r="Z90" s="286"/>
      <c r="AA90" s="286"/>
      <c r="AB90" s="286"/>
      <c r="AC90" s="286"/>
      <c r="AD90" s="286"/>
      <c r="AE90" s="286"/>
      <c r="AF90" s="286"/>
      <c r="AG90" s="286"/>
      <c r="AH90" s="286"/>
      <c r="AI90" s="286"/>
      <c r="AJ90" s="338" t="str">
        <f>IF(LEN(E90)&gt;0,VLOOKUP(MONTH(E90),calcs!$M$2:$N$13,2,FALSE),"")</f>
        <v/>
      </c>
      <c r="AK90" s="338" t="str">
        <f>IF(LEN(F90)&gt;0,VLOOKUP(MONTH(F90),calcs!$M$2:$N$13,2,FALSE),"")</f>
        <v/>
      </c>
      <c r="AL90" s="339" t="str">
        <f t="shared" ca="1" si="8"/>
        <v/>
      </c>
      <c r="AM90" s="339" t="str">
        <f t="shared" si="6"/>
        <v/>
      </c>
      <c r="AN90" s="340" t="str">
        <f t="shared" si="7"/>
        <v/>
      </c>
      <c r="AO90" s="367" t="str">
        <f t="shared" ca="1" si="9"/>
        <v/>
      </c>
    </row>
    <row r="91" spans="1:41" s="284" customFormat="1" x14ac:dyDescent="0.25">
      <c r="A91" s="365"/>
      <c r="B91" s="365"/>
      <c r="C91" s="365"/>
      <c r="D91" s="289"/>
      <c r="E91" s="290"/>
      <c r="F91" s="289"/>
      <c r="G91" s="289"/>
      <c r="H91" s="289"/>
      <c r="I91" s="289"/>
      <c r="J91" s="289"/>
      <c r="K91" s="289"/>
      <c r="L91" s="289"/>
      <c r="M91" s="289"/>
      <c r="N91" s="289"/>
      <c r="O91" s="289"/>
      <c r="P91" s="289"/>
      <c r="Q91" s="289"/>
      <c r="R91" s="289"/>
      <c r="S91" s="289"/>
      <c r="T91" s="289"/>
      <c r="U91" s="289"/>
      <c r="V91" s="289"/>
      <c r="W91" s="289"/>
      <c r="X91" s="289"/>
      <c r="Y91" s="289"/>
      <c r="Z91" s="289"/>
      <c r="AA91" s="289"/>
      <c r="AB91" s="289"/>
      <c r="AC91" s="289"/>
      <c r="AD91" s="289"/>
      <c r="AE91" s="289"/>
      <c r="AF91" s="289"/>
      <c r="AG91" s="289"/>
      <c r="AH91" s="289"/>
      <c r="AI91" s="289"/>
      <c r="AJ91" s="338" t="str">
        <f>IF(LEN(E91)&gt;0,VLOOKUP(MONTH(E91),calcs!$M$2:$N$13,2,FALSE),"")</f>
        <v/>
      </c>
      <c r="AK91" s="338" t="str">
        <f>IF(LEN(F91)&gt;0,VLOOKUP(MONTH(F91),calcs!$M$2:$N$13,2,FALSE),"")</f>
        <v/>
      </c>
      <c r="AL91" s="339" t="str">
        <f t="shared" ca="1" si="8"/>
        <v/>
      </c>
      <c r="AM91" s="339" t="str">
        <f t="shared" si="6"/>
        <v/>
      </c>
      <c r="AN91" s="340" t="str">
        <f t="shared" si="7"/>
        <v/>
      </c>
      <c r="AO91" s="367" t="str">
        <f t="shared" ca="1" si="9"/>
        <v/>
      </c>
    </row>
    <row r="92" spans="1:41" s="284" customFormat="1" x14ac:dyDescent="0.25">
      <c r="A92" s="364"/>
      <c r="B92" s="364"/>
      <c r="C92" s="364"/>
      <c r="D92" s="286"/>
      <c r="E92" s="287"/>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338" t="str">
        <f>IF(LEN(E92)&gt;0,VLOOKUP(MONTH(E92),calcs!$M$2:$N$13,2,FALSE),"")</f>
        <v/>
      </c>
      <c r="AK92" s="338" t="str">
        <f>IF(LEN(F92)&gt;0,VLOOKUP(MONTH(F92),calcs!$M$2:$N$13,2,FALSE),"")</f>
        <v/>
      </c>
      <c r="AL92" s="339" t="str">
        <f t="shared" ca="1" si="8"/>
        <v/>
      </c>
      <c r="AM92" s="339" t="str">
        <f t="shared" si="6"/>
        <v/>
      </c>
      <c r="AN92" s="340" t="str">
        <f t="shared" si="7"/>
        <v/>
      </c>
      <c r="AO92" s="367" t="str">
        <f t="shared" ca="1" si="9"/>
        <v/>
      </c>
    </row>
    <row r="93" spans="1:41" s="284" customFormat="1" x14ac:dyDescent="0.25">
      <c r="A93" s="365"/>
      <c r="B93" s="365"/>
      <c r="C93" s="365"/>
      <c r="D93" s="289"/>
      <c r="E93" s="290"/>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338" t="str">
        <f>IF(LEN(E93)&gt;0,VLOOKUP(MONTH(E93),calcs!$M$2:$N$13,2,FALSE),"")</f>
        <v/>
      </c>
      <c r="AK93" s="338" t="str">
        <f>IF(LEN(F93)&gt;0,VLOOKUP(MONTH(F93),calcs!$M$2:$N$13,2,FALSE),"")</f>
        <v/>
      </c>
      <c r="AL93" s="339" t="str">
        <f t="shared" ca="1" si="8"/>
        <v/>
      </c>
      <c r="AM93" s="339" t="str">
        <f t="shared" si="6"/>
        <v/>
      </c>
      <c r="AN93" s="340" t="str">
        <f t="shared" si="7"/>
        <v/>
      </c>
      <c r="AO93" s="367" t="str">
        <f t="shared" ca="1" si="9"/>
        <v/>
      </c>
    </row>
    <row r="94" spans="1:41" s="284" customFormat="1" x14ac:dyDescent="0.25">
      <c r="A94" s="364"/>
      <c r="B94" s="364"/>
      <c r="C94" s="364"/>
      <c r="D94" s="286"/>
      <c r="E94" s="287"/>
      <c r="F94" s="286"/>
      <c r="G94" s="286"/>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338" t="str">
        <f>IF(LEN(E94)&gt;0,VLOOKUP(MONTH(E94),calcs!$M$2:$N$13,2,FALSE),"")</f>
        <v/>
      </c>
      <c r="AK94" s="338" t="str">
        <f>IF(LEN(F94)&gt;0,VLOOKUP(MONTH(F94),calcs!$M$2:$N$13,2,FALSE),"")</f>
        <v/>
      </c>
      <c r="AL94" s="339" t="str">
        <f t="shared" ca="1" si="8"/>
        <v/>
      </c>
      <c r="AM94" s="339" t="str">
        <f t="shared" si="6"/>
        <v/>
      </c>
      <c r="AN94" s="340" t="str">
        <f t="shared" si="7"/>
        <v/>
      </c>
      <c r="AO94" s="367" t="str">
        <f t="shared" ca="1" si="9"/>
        <v/>
      </c>
    </row>
    <row r="95" spans="1:41" s="284" customFormat="1" x14ac:dyDescent="0.25">
      <c r="A95" s="365"/>
      <c r="B95" s="365"/>
      <c r="C95" s="365"/>
      <c r="D95" s="289"/>
      <c r="E95" s="290"/>
      <c r="F95" s="289"/>
      <c r="G95" s="289"/>
      <c r="H95" s="289"/>
      <c r="I95" s="289"/>
      <c r="J95" s="289"/>
      <c r="K95" s="289"/>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338" t="str">
        <f>IF(LEN(E95)&gt;0,VLOOKUP(MONTH(E95),calcs!$M$2:$N$13,2,FALSE),"")</f>
        <v/>
      </c>
      <c r="AK95" s="338" t="str">
        <f>IF(LEN(F95)&gt;0,VLOOKUP(MONTH(F95),calcs!$M$2:$N$13,2,FALSE),"")</f>
        <v/>
      </c>
      <c r="AL95" s="339" t="str">
        <f t="shared" ca="1" si="8"/>
        <v/>
      </c>
      <c r="AM95" s="339" t="str">
        <f t="shared" si="6"/>
        <v/>
      </c>
      <c r="AN95" s="340" t="str">
        <f t="shared" si="7"/>
        <v/>
      </c>
      <c r="AO95" s="367" t="str">
        <f t="shared" ca="1" si="9"/>
        <v/>
      </c>
    </row>
    <row r="96" spans="1:41" s="284" customFormat="1" x14ac:dyDescent="0.25">
      <c r="A96" s="364"/>
      <c r="B96" s="364"/>
      <c r="C96" s="364"/>
      <c r="D96" s="286"/>
      <c r="E96" s="287"/>
      <c r="F96" s="286"/>
      <c r="G96" s="286"/>
      <c r="H96" s="286"/>
      <c r="I96" s="286"/>
      <c r="J96" s="286"/>
      <c r="K96" s="286"/>
      <c r="L96" s="286"/>
      <c r="M96" s="286"/>
      <c r="N96" s="286"/>
      <c r="O96" s="286"/>
      <c r="P96" s="286"/>
      <c r="Q96" s="286"/>
      <c r="R96" s="286"/>
      <c r="S96" s="286"/>
      <c r="T96" s="286"/>
      <c r="U96" s="286"/>
      <c r="V96" s="286"/>
      <c r="W96" s="286"/>
      <c r="X96" s="286"/>
      <c r="Y96" s="286"/>
      <c r="Z96" s="286"/>
      <c r="AA96" s="286"/>
      <c r="AB96" s="286"/>
      <c r="AC96" s="286"/>
      <c r="AD96" s="286"/>
      <c r="AE96" s="286"/>
      <c r="AF96" s="286"/>
      <c r="AG96" s="286"/>
      <c r="AH96" s="286"/>
      <c r="AI96" s="286"/>
      <c r="AJ96" s="338" t="str">
        <f>IF(LEN(E96)&gt;0,VLOOKUP(MONTH(E96),calcs!$M$2:$N$13,2,FALSE),"")</f>
        <v/>
      </c>
      <c r="AK96" s="338" t="str">
        <f>IF(LEN(F96)&gt;0,VLOOKUP(MONTH(F96),calcs!$M$2:$N$13,2,FALSE),"")</f>
        <v/>
      </c>
      <c r="AL96" s="339" t="str">
        <f t="shared" ca="1" si="8"/>
        <v/>
      </c>
      <c r="AM96" s="339" t="str">
        <f t="shared" si="6"/>
        <v/>
      </c>
      <c r="AN96" s="340" t="str">
        <f t="shared" si="7"/>
        <v/>
      </c>
      <c r="AO96" s="367" t="str">
        <f t="shared" ca="1" si="9"/>
        <v/>
      </c>
    </row>
    <row r="97" spans="1:41" s="284" customFormat="1" x14ac:dyDescent="0.25">
      <c r="A97" s="365"/>
      <c r="B97" s="365"/>
      <c r="C97" s="365"/>
      <c r="D97" s="289"/>
      <c r="E97" s="290"/>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338" t="str">
        <f>IF(LEN(E97)&gt;0,VLOOKUP(MONTH(E97),calcs!$M$2:$N$13,2,FALSE),"")</f>
        <v/>
      </c>
      <c r="AK97" s="338" t="str">
        <f>IF(LEN(F97)&gt;0,VLOOKUP(MONTH(F97),calcs!$M$2:$N$13,2,FALSE),"")</f>
        <v/>
      </c>
      <c r="AL97" s="339" t="str">
        <f t="shared" ca="1" si="8"/>
        <v/>
      </c>
      <c r="AM97" s="339" t="str">
        <f t="shared" si="6"/>
        <v/>
      </c>
      <c r="AN97" s="340" t="str">
        <f t="shared" si="7"/>
        <v/>
      </c>
      <c r="AO97" s="367" t="str">
        <f t="shared" ca="1" si="9"/>
        <v/>
      </c>
    </row>
    <row r="98" spans="1:41" s="284" customFormat="1" x14ac:dyDescent="0.25">
      <c r="A98" s="364"/>
      <c r="B98" s="364"/>
      <c r="C98" s="364"/>
      <c r="D98" s="286"/>
      <c r="E98" s="287"/>
      <c r="F98" s="286"/>
      <c r="G98" s="286"/>
      <c r="H98" s="286"/>
      <c r="I98" s="286"/>
      <c r="J98" s="286"/>
      <c r="K98" s="286"/>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338" t="str">
        <f>IF(LEN(E98)&gt;0,VLOOKUP(MONTH(E98),calcs!$M$2:$N$13,2,FALSE),"")</f>
        <v/>
      </c>
      <c r="AK98" s="338" t="str">
        <f>IF(LEN(F98)&gt;0,VLOOKUP(MONTH(F98),calcs!$M$2:$N$13,2,FALSE),"")</f>
        <v/>
      </c>
      <c r="AL98" s="339" t="str">
        <f t="shared" ca="1" si="8"/>
        <v/>
      </c>
      <c r="AM98" s="339" t="str">
        <f t="shared" si="6"/>
        <v/>
      </c>
      <c r="AN98" s="340" t="str">
        <f t="shared" si="7"/>
        <v/>
      </c>
      <c r="AO98" s="367" t="str">
        <f t="shared" ca="1" si="9"/>
        <v/>
      </c>
    </row>
    <row r="99" spans="1:41" s="284" customFormat="1" x14ac:dyDescent="0.25">
      <c r="A99" s="365"/>
      <c r="B99" s="365"/>
      <c r="C99" s="365"/>
      <c r="D99" s="289"/>
      <c r="E99" s="290"/>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338" t="str">
        <f>IF(LEN(E99)&gt;0,VLOOKUP(MONTH(E99),calcs!$M$2:$N$13,2,FALSE),"")</f>
        <v/>
      </c>
      <c r="AK99" s="338" t="str">
        <f>IF(LEN(F99)&gt;0,VLOOKUP(MONTH(F99),calcs!$M$2:$N$13,2,FALSE),"")</f>
        <v/>
      </c>
      <c r="AL99" s="339" t="str">
        <f t="shared" ca="1" si="8"/>
        <v/>
      </c>
      <c r="AM99" s="339" t="str">
        <f t="shared" si="6"/>
        <v/>
      </c>
      <c r="AN99" s="340" t="str">
        <f t="shared" si="7"/>
        <v/>
      </c>
      <c r="AO99" s="367" t="str">
        <f t="shared" ca="1" si="9"/>
        <v/>
      </c>
    </row>
    <row r="100" spans="1:41" s="284" customFormat="1" x14ac:dyDescent="0.25">
      <c r="A100" s="364"/>
      <c r="B100" s="364"/>
      <c r="C100" s="364"/>
      <c r="D100" s="286"/>
      <c r="E100" s="287"/>
      <c r="F100" s="286"/>
      <c r="G100" s="286"/>
      <c r="H100" s="286"/>
      <c r="I100" s="286"/>
      <c r="J100" s="286"/>
      <c r="K100" s="286"/>
      <c r="L100" s="286"/>
      <c r="M100" s="286"/>
      <c r="N100" s="286"/>
      <c r="O100" s="286"/>
      <c r="P100" s="286"/>
      <c r="Q100" s="286"/>
      <c r="R100" s="286"/>
      <c r="S100" s="286"/>
      <c r="T100" s="286"/>
      <c r="U100" s="286"/>
      <c r="V100" s="286"/>
      <c r="W100" s="286"/>
      <c r="X100" s="286"/>
      <c r="Y100" s="286"/>
      <c r="Z100" s="286"/>
      <c r="AA100" s="286"/>
      <c r="AB100" s="286"/>
      <c r="AC100" s="286"/>
      <c r="AD100" s="286"/>
      <c r="AE100" s="286"/>
      <c r="AF100" s="286"/>
      <c r="AG100" s="286"/>
      <c r="AH100" s="286"/>
      <c r="AI100" s="286"/>
      <c r="AJ100" s="338" t="str">
        <f>IF(LEN(E100)&gt;0,VLOOKUP(MONTH(E100),calcs!$M$2:$N$13,2,FALSE),"")</f>
        <v/>
      </c>
      <c r="AK100" s="338" t="str">
        <f>IF(LEN(F100)&gt;0,VLOOKUP(MONTH(F100),calcs!$M$2:$N$13,2,FALSE),"")</f>
        <v/>
      </c>
      <c r="AL100" s="339" t="str">
        <f t="shared" ca="1" si="8"/>
        <v/>
      </c>
      <c r="AM100" s="339" t="str">
        <f t="shared" si="6"/>
        <v/>
      </c>
      <c r="AN100" s="340" t="str">
        <f t="shared" si="7"/>
        <v/>
      </c>
      <c r="AO100" s="367" t="str">
        <f t="shared" ca="1" si="9"/>
        <v/>
      </c>
    </row>
    <row r="101" spans="1:41" s="284" customFormat="1" x14ac:dyDescent="0.25">
      <c r="A101" s="365"/>
      <c r="B101" s="365"/>
      <c r="C101" s="365"/>
      <c r="D101" s="289"/>
      <c r="E101" s="290"/>
      <c r="F101" s="289"/>
      <c r="G101" s="289"/>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338" t="str">
        <f>IF(LEN(E101)&gt;0,VLOOKUP(MONTH(E101),calcs!$M$2:$N$13,2,FALSE),"")</f>
        <v/>
      </c>
      <c r="AK101" s="338" t="str">
        <f>IF(LEN(F101)&gt;0,VLOOKUP(MONTH(F101),calcs!$M$2:$N$13,2,FALSE),"")</f>
        <v/>
      </c>
      <c r="AL101" s="339" t="str">
        <f t="shared" ca="1" si="8"/>
        <v/>
      </c>
      <c r="AM101" s="339" t="str">
        <f t="shared" si="6"/>
        <v/>
      </c>
      <c r="AN101" s="340" t="str">
        <f t="shared" si="7"/>
        <v/>
      </c>
      <c r="AO101" s="367" t="str">
        <f t="shared" ca="1" si="9"/>
        <v/>
      </c>
    </row>
    <row r="102" spans="1:41" s="284" customFormat="1" x14ac:dyDescent="0.25">
      <c r="A102" s="364"/>
      <c r="B102" s="364"/>
      <c r="C102" s="364"/>
      <c r="D102" s="286"/>
      <c r="E102" s="287"/>
      <c r="F102" s="286"/>
      <c r="G102" s="286"/>
      <c r="H102" s="286"/>
      <c r="I102" s="286"/>
      <c r="J102" s="286"/>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338" t="str">
        <f>IF(LEN(E102)&gt;0,VLOOKUP(MONTH(E102),calcs!$M$2:$N$13,2,FALSE),"")</f>
        <v/>
      </c>
      <c r="AK102" s="338" t="str">
        <f>IF(LEN(F102)&gt;0,VLOOKUP(MONTH(F102),calcs!$M$2:$N$13,2,FALSE),"")</f>
        <v/>
      </c>
      <c r="AL102" s="339" t="str">
        <f t="shared" ca="1" si="8"/>
        <v/>
      </c>
      <c r="AM102" s="339" t="str">
        <f t="shared" si="6"/>
        <v/>
      </c>
      <c r="AN102" s="340" t="str">
        <f t="shared" si="7"/>
        <v/>
      </c>
      <c r="AO102" s="367" t="str">
        <f t="shared" ca="1" si="9"/>
        <v/>
      </c>
    </row>
    <row r="103" spans="1:41" s="284" customFormat="1" x14ac:dyDescent="0.25">
      <c r="A103" s="365"/>
      <c r="B103" s="365"/>
      <c r="C103" s="365"/>
      <c r="D103" s="289"/>
      <c r="E103" s="290"/>
      <c r="F103" s="289"/>
      <c r="G103" s="289"/>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c r="AF103" s="289"/>
      <c r="AG103" s="289"/>
      <c r="AH103" s="289"/>
      <c r="AI103" s="289"/>
      <c r="AJ103" s="338" t="str">
        <f>IF(LEN(E103)&gt;0,VLOOKUP(MONTH(E103),calcs!$M$2:$N$13,2,FALSE),"")</f>
        <v/>
      </c>
      <c r="AK103" s="338" t="str">
        <f>IF(LEN(F103)&gt;0,VLOOKUP(MONTH(F103),calcs!$M$2:$N$13,2,FALSE),"")</f>
        <v/>
      </c>
      <c r="AL103" s="339" t="str">
        <f t="shared" ca="1" si="8"/>
        <v/>
      </c>
      <c r="AM103" s="339" t="str">
        <f t="shared" si="6"/>
        <v/>
      </c>
      <c r="AN103" s="340" t="str">
        <f t="shared" si="7"/>
        <v/>
      </c>
      <c r="AO103" s="367" t="str">
        <f t="shared" ca="1" si="9"/>
        <v/>
      </c>
    </row>
    <row r="104" spans="1:41" x14ac:dyDescent="0.25">
      <c r="A104" s="359" t="str">
        <f>Instructions!A4</f>
        <v>Version 3.1   07-27-2022</v>
      </c>
      <c r="B104" s="360"/>
      <c r="C104" s="360"/>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1"/>
      <c r="AK104" s="341"/>
    </row>
  </sheetData>
  <sheetProtection password="E992" sheet="1" objects="1" scenarios="1"/>
  <mergeCells count="3">
    <mergeCell ref="G2:P2"/>
    <mergeCell ref="Q2:Z2"/>
    <mergeCell ref="AJ2:AK2"/>
  </mergeCells>
  <conditionalFormatting sqref="S4:Z103">
    <cfRule type="expression" dxfId="34" priority="4" stopIfTrue="1">
      <formula>AND(LEN($D4)&gt;0,$D4&lt;=12,LEN(S4)&gt;0)</formula>
    </cfRule>
    <cfRule type="expression" dxfId="33" priority="19">
      <formula>AND(LEN($D4)&gt;0,$D4&lt;=12)</formula>
    </cfRule>
  </conditionalFormatting>
  <conditionalFormatting sqref="Z4:Z103">
    <cfRule type="expression" dxfId="32" priority="11" stopIfTrue="1">
      <formula>AND(LEN($D4)&gt;0,$D4&lt;=19,LEN(Z4)&gt;0)</formula>
    </cfRule>
    <cfRule type="expression" dxfId="31" priority="44">
      <formula>AND(LEN($D4)&gt;0,$D4&lt;=19)</formula>
    </cfRule>
  </conditionalFormatting>
  <conditionalFormatting sqref="T4:Z103">
    <cfRule type="expression" dxfId="30" priority="5" stopIfTrue="1">
      <formula>AND(LEN($D4)&gt;0,$D4&lt;=13,LEN(T4)&gt;0)</formula>
    </cfRule>
    <cfRule type="expression" dxfId="29" priority="38">
      <formula>AND(LEN($D4)&gt;0,$D4&lt;=13)</formula>
    </cfRule>
  </conditionalFormatting>
  <conditionalFormatting sqref="U4:Z103">
    <cfRule type="expression" dxfId="28" priority="6" stopIfTrue="1">
      <formula>AND(LEN($D4)&gt;0,$D4&lt;=14,LEN(U4)&gt;0)</formula>
    </cfRule>
    <cfRule type="expression" dxfId="27" priority="39">
      <formula>AND(LEN($D4)&gt;0,$D4&lt;=14)</formula>
    </cfRule>
  </conditionalFormatting>
  <conditionalFormatting sqref="V4:Z103">
    <cfRule type="expression" dxfId="26" priority="7" stopIfTrue="1">
      <formula>AND(LEN($D4)&gt;0,$D4&lt;=15,LEN(V4)&gt;0)</formula>
    </cfRule>
    <cfRule type="expression" dxfId="25" priority="40">
      <formula>AND(LEN($D4)&gt;0,$D4&lt;=15)</formula>
    </cfRule>
  </conditionalFormatting>
  <conditionalFormatting sqref="W4:Z103">
    <cfRule type="expression" dxfId="24" priority="8" stopIfTrue="1">
      <formula>AND(LEN($D4)&gt;0,$D4&lt;=16,LEN(W4)&gt;0)</formula>
    </cfRule>
    <cfRule type="expression" dxfId="23" priority="41">
      <formula>AND(LEN($D4)&gt;0,$D4&lt;=16)</formula>
    </cfRule>
  </conditionalFormatting>
  <conditionalFormatting sqref="X4:Z103">
    <cfRule type="expression" dxfId="22" priority="9" stopIfTrue="1">
      <formula>AND(LEN($D4)&gt;0,$D4&lt;=17,LEN(X4)&gt;0)</formula>
    </cfRule>
    <cfRule type="expression" dxfId="21" priority="42">
      <formula>AND(LEN($D4)&gt;0,$D4&lt;=17)</formula>
    </cfRule>
  </conditionalFormatting>
  <conditionalFormatting sqref="Y4:Z103">
    <cfRule type="expression" dxfId="20" priority="10" stopIfTrue="1">
      <formula>AND(LEN($D4)&gt;0,$D4&lt;=18,LEN(Y4)&gt;0)</formula>
    </cfRule>
    <cfRule type="expression" dxfId="19" priority="43">
      <formula>AND(LEN($D4)&gt;0,$D4&lt;=18)</formula>
    </cfRule>
  </conditionalFormatting>
  <conditionalFormatting sqref="D4:D103">
    <cfRule type="expression" dxfId="18" priority="22">
      <formula>AND(D4="",COUNTA(G4:Z4)&gt;0)</formula>
    </cfRule>
  </conditionalFormatting>
  <conditionalFormatting sqref="F4:F103">
    <cfRule type="expression" dxfId="17" priority="1" stopIfTrue="1">
      <formula>AND(LEN(F4)=0,$D4&gt;0,$D4=$AO4)</formula>
    </cfRule>
    <cfRule type="expression" dxfId="16" priority="12">
      <formula>AND(D$4&gt;0,$AO4&gt;$D4)</formula>
    </cfRule>
    <cfRule type="expression" dxfId="15" priority="21">
      <formula>AND(LEN(F4)&gt;0,F4&lt;E4)</formula>
    </cfRule>
  </conditionalFormatting>
  <conditionalFormatting sqref="G4:Z103">
    <cfRule type="expression" dxfId="14" priority="14">
      <formula>OR(UPPER(G4)="YES",UPPER(G4)="Y")</formula>
    </cfRule>
    <cfRule type="expression" dxfId="13" priority="15">
      <formula>OR(UPPER(G4)="NO",UPPER(G4)="N")</formula>
    </cfRule>
  </conditionalFormatting>
  <conditionalFormatting sqref="AN4:AO103">
    <cfRule type="expression" dxfId="12" priority="2">
      <formula>AND(LEN($D4)&gt;0,$AN4&gt;1)</formula>
    </cfRule>
  </conditionalFormatting>
  <dataValidations count="2">
    <dataValidation type="whole" allowBlank="1" showInputMessage="1" showErrorMessage="1" error="Enter 12 -20 only" sqref="D4:D103" xr:uid="{3D5F75D4-166F-469A-99B3-DD4D5AE29A8B}">
      <formula1>12</formula1>
      <formula2>20</formula2>
    </dataValidation>
    <dataValidation type="list" allowBlank="1" showDropDown="1" showInputMessage="1" showErrorMessage="1" sqref="G4:Z103" xr:uid="{BE199EC7-8DF7-49B2-9D73-FDCCB898DF6C}">
      <formula1>"Yes,No,YES,NO,yes,no,Y,N,y,n"</formula1>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3" id="{AE6D8B44-D3BF-4622-99BE-634946CD8753}">
            <xm:f>AND(LEN(E4)&gt;0,E4&lt;'Process PMs'!$G$4)</xm:f>
            <x14:dxf>
              <fill>
                <patternFill>
                  <bgColor rgb="FFFFCCCC"/>
                </patternFill>
              </fill>
            </x14:dxf>
          </x14:cfRule>
          <xm:sqref>E4:E103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errorTitle="Enter only" error="Single_x000a_Married_x000a_Cohabitating_x000a_Divorced_x000a_Widow(er)_x000a_Never Married" xr:uid="{4548F4E0-7AFF-4F72-840B-7852FB224966}">
          <x14:formula1>
            <xm:f>calcs!$B$30:$B$35</xm:f>
          </x14:formula1>
          <xm:sqref>AC4:AC103</xm:sqref>
        </x14:dataValidation>
        <x14:dataValidation type="list" allowBlank="1" showInputMessage="1" showErrorMessage="1" errorTitle="Enter only" error="Mother_x000a_Father_x000a_Step-Mother_x000a_Step-Father_x000a_Aunt_x000a_Uncle_x000a_Grandparent_x000a_Foster-parent_x000a_Other" xr:uid="{45B3E9B9-D732-4964-808E-161FAD2CCCE6}">
          <x14:formula1>
            <xm:f>calcs!$C$30:$C$38</xm:f>
          </x14:formula1>
          <xm:sqref>AD4:AD103</xm:sqref>
        </x14:dataValidation>
        <x14:dataValidation type="list" allowBlank="1" showInputMessage="1" showErrorMessage="1" errorTitle="Enter only" error="American Indian/Alaskan Native_x000a_Asian_x000a_Black or African American_x000a_Native Hawaiian, other Pacific Islander_x000a_White_x000a_Other" xr:uid="{83CB8DBA-95B3-4979-9B5D-4807AF537C02}">
          <x14:formula1>
            <xm:f>calcs!$D$30:$D$35</xm:f>
          </x14:formula1>
          <xm:sqref>AF4:AF103</xm:sqref>
        </x14:dataValidation>
        <x14:dataValidation type="list" allowBlank="1" showInputMessage="1" showErrorMessage="1" errorTitle="Enter only" error="No_x000a_Yes" xr:uid="{EF9EB3FF-087D-4418-ADFE-1A1918DEF6A1}">
          <x14:formula1>
            <xm:f>calcs!$E$30:$E$31</xm:f>
          </x14:formula1>
          <xm:sqref>AH4:AH103</xm:sqref>
        </x14:dataValidation>
        <x14:dataValidation type="list" allowBlank="1" showInputMessage="1" showErrorMessage="1" errorTitle="Enter only" error="Female_x000a_Male_x000a_Other" xr:uid="{33908B25-EF20-4B22-8B7A-9815B096AE94}">
          <x14:formula1>
            <xm:f>calcs!$A$30:$A$32</xm:f>
          </x14:formula1>
          <xm:sqref>AA4:AA103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968D-3A94-446D-991B-4709405310EE}">
  <sheetPr codeName="Sheet10"/>
  <dimension ref="A1:AM51"/>
  <sheetViews>
    <sheetView workbookViewId="0">
      <pane xSplit="3" ySplit="2" topLeftCell="D3" activePane="bottomRight" state="frozen"/>
      <selection pane="topRight" activeCell="D1" sqref="D1"/>
      <selection pane="bottomLeft" activeCell="A3" sqref="A3"/>
      <selection pane="bottomRight" activeCell="A3" sqref="A3"/>
    </sheetView>
  </sheetViews>
  <sheetFormatPr defaultRowHeight="15" x14ac:dyDescent="0.25"/>
  <cols>
    <col min="1" max="3" width="12" style="20" customWidth="1"/>
    <col min="10" max="10" width="13.85546875" customWidth="1"/>
  </cols>
  <sheetData>
    <row r="1" spans="1:39" ht="19.5" customHeight="1" x14ac:dyDescent="0.25">
      <c r="A1" s="353" t="s">
        <v>283</v>
      </c>
      <c r="B1" s="354"/>
      <c r="C1" s="355"/>
      <c r="D1" s="491" t="s">
        <v>339</v>
      </c>
      <c r="E1" s="492"/>
      <c r="F1" s="492"/>
      <c r="G1" s="492"/>
      <c r="H1" s="492"/>
      <c r="I1" s="492"/>
      <c r="J1" s="492"/>
      <c r="K1" s="492"/>
      <c r="L1" s="493"/>
      <c r="M1" s="494" t="s">
        <v>340</v>
      </c>
      <c r="N1" s="495"/>
      <c r="O1" s="495"/>
      <c r="P1" s="495"/>
      <c r="Q1" s="495"/>
      <c r="R1" s="495"/>
      <c r="S1" s="495"/>
      <c r="T1" s="495"/>
      <c r="U1" s="496"/>
      <c r="V1" s="491" t="s">
        <v>341</v>
      </c>
      <c r="W1" s="492"/>
      <c r="X1" s="492"/>
      <c r="Y1" s="492"/>
      <c r="Z1" s="492"/>
      <c r="AA1" s="492"/>
      <c r="AB1" s="492"/>
      <c r="AC1" s="492"/>
      <c r="AD1" s="493"/>
      <c r="AE1" s="494" t="s">
        <v>435</v>
      </c>
      <c r="AF1" s="495"/>
      <c r="AG1" s="495"/>
      <c r="AH1" s="495"/>
      <c r="AI1" s="495"/>
      <c r="AJ1" s="495"/>
      <c r="AK1" s="495"/>
      <c r="AL1" s="495"/>
      <c r="AM1" s="496"/>
    </row>
    <row r="2" spans="1:39" ht="29.45" customHeight="1" x14ac:dyDescent="0.25">
      <c r="A2" s="356" t="s">
        <v>138</v>
      </c>
      <c r="B2" s="356" t="s">
        <v>138</v>
      </c>
      <c r="C2" s="356" t="s">
        <v>138</v>
      </c>
      <c r="D2" s="113" t="s">
        <v>284</v>
      </c>
      <c r="E2" s="113" t="s">
        <v>285</v>
      </c>
      <c r="F2" s="113" t="s">
        <v>141</v>
      </c>
      <c r="G2" s="113" t="s">
        <v>142</v>
      </c>
      <c r="H2" s="113" t="s">
        <v>286</v>
      </c>
      <c r="I2" s="113" t="s">
        <v>145</v>
      </c>
      <c r="J2" s="113" t="s">
        <v>146</v>
      </c>
      <c r="K2" s="113" t="s">
        <v>289</v>
      </c>
      <c r="L2" s="113" t="s">
        <v>147</v>
      </c>
      <c r="M2" s="141" t="s">
        <v>284</v>
      </c>
      <c r="N2" s="141" t="s">
        <v>285</v>
      </c>
      <c r="O2" s="141" t="s">
        <v>141</v>
      </c>
      <c r="P2" s="141" t="s">
        <v>142</v>
      </c>
      <c r="Q2" s="141" t="s">
        <v>286</v>
      </c>
      <c r="R2" s="141" t="s">
        <v>145</v>
      </c>
      <c r="S2" s="141" t="s">
        <v>146</v>
      </c>
      <c r="T2" s="141" t="s">
        <v>289</v>
      </c>
      <c r="U2" s="141" t="s">
        <v>147</v>
      </c>
      <c r="V2" s="113" t="s">
        <v>284</v>
      </c>
      <c r="W2" s="113" t="s">
        <v>285</v>
      </c>
      <c r="X2" s="113" t="s">
        <v>141</v>
      </c>
      <c r="Y2" s="113" t="s">
        <v>142</v>
      </c>
      <c r="Z2" s="113" t="s">
        <v>286</v>
      </c>
      <c r="AA2" s="113" t="s">
        <v>145</v>
      </c>
      <c r="AB2" s="113" t="s">
        <v>146</v>
      </c>
      <c r="AC2" s="113" t="s">
        <v>289</v>
      </c>
      <c r="AD2" s="113" t="s">
        <v>147</v>
      </c>
      <c r="AE2" s="141" t="s">
        <v>284</v>
      </c>
      <c r="AF2" s="141" t="s">
        <v>285</v>
      </c>
      <c r="AG2" s="141" t="s">
        <v>141</v>
      </c>
      <c r="AH2" s="141" t="s">
        <v>142</v>
      </c>
      <c r="AI2" s="141" t="s">
        <v>286</v>
      </c>
      <c r="AJ2" s="141" t="s">
        <v>145</v>
      </c>
      <c r="AK2" s="141" t="s">
        <v>146</v>
      </c>
      <c r="AL2" s="141" t="s">
        <v>289</v>
      </c>
      <c r="AM2" s="141" t="s">
        <v>147</v>
      </c>
    </row>
    <row r="3" spans="1:39" x14ac:dyDescent="0.25">
      <c r="A3" s="357"/>
      <c r="B3" s="357"/>
      <c r="C3" s="357"/>
      <c r="D3" s="374"/>
      <c r="E3" s="374"/>
      <c r="F3" s="114"/>
      <c r="G3" s="114"/>
      <c r="H3" s="114"/>
      <c r="I3" s="114"/>
      <c r="J3" s="114"/>
      <c r="K3" s="114"/>
      <c r="L3" s="114"/>
      <c r="M3" s="374"/>
      <c r="N3" s="374"/>
      <c r="O3" s="114"/>
      <c r="P3" s="114"/>
      <c r="Q3" s="114"/>
      <c r="R3" s="114"/>
      <c r="S3" s="114"/>
      <c r="T3" s="114"/>
      <c r="U3" s="114"/>
      <c r="V3" s="374"/>
      <c r="W3" s="374"/>
      <c r="X3" s="114"/>
      <c r="Y3" s="114"/>
      <c r="Z3" s="114"/>
      <c r="AA3" s="114"/>
      <c r="AB3" s="114"/>
      <c r="AC3" s="114"/>
      <c r="AD3" s="114"/>
      <c r="AE3" s="374"/>
      <c r="AF3" s="374"/>
      <c r="AG3" s="114"/>
      <c r="AH3" s="114"/>
      <c r="AI3" s="114"/>
      <c r="AJ3" s="114"/>
      <c r="AK3" s="114"/>
      <c r="AL3" s="114"/>
      <c r="AM3" s="114"/>
    </row>
    <row r="4" spans="1:39" x14ac:dyDescent="0.25">
      <c r="A4" s="358"/>
      <c r="B4" s="358"/>
      <c r="C4" s="358"/>
      <c r="D4" s="375"/>
      <c r="E4" s="375"/>
      <c r="F4" s="247"/>
      <c r="G4" s="247"/>
      <c r="H4" s="247"/>
      <c r="I4" s="247"/>
      <c r="J4" s="247"/>
      <c r="K4" s="247"/>
      <c r="L4" s="247"/>
      <c r="M4" s="375"/>
      <c r="N4" s="375"/>
      <c r="O4" s="247"/>
      <c r="P4" s="247"/>
      <c r="Q4" s="247"/>
      <c r="R4" s="247"/>
      <c r="S4" s="247"/>
      <c r="T4" s="247"/>
      <c r="U4" s="247"/>
      <c r="V4" s="375"/>
      <c r="W4" s="375"/>
      <c r="X4" s="247"/>
      <c r="Y4" s="247"/>
      <c r="Z4" s="247"/>
      <c r="AA4" s="247"/>
      <c r="AB4" s="247"/>
      <c r="AC4" s="247"/>
      <c r="AD4" s="247"/>
      <c r="AE4" s="375"/>
      <c r="AF4" s="375"/>
      <c r="AG4" s="247"/>
      <c r="AH4" s="247"/>
      <c r="AI4" s="247"/>
      <c r="AJ4" s="247"/>
      <c r="AK4" s="247"/>
      <c r="AL4" s="247"/>
      <c r="AM4" s="247"/>
    </row>
    <row r="5" spans="1:39" x14ac:dyDescent="0.25">
      <c r="A5" s="357"/>
      <c r="B5" s="357"/>
      <c r="C5" s="357"/>
      <c r="D5" s="374"/>
      <c r="E5" s="374"/>
      <c r="F5" s="114"/>
      <c r="G5" s="114"/>
      <c r="H5" s="114"/>
      <c r="I5" s="114"/>
      <c r="J5" s="114"/>
      <c r="K5" s="114"/>
      <c r="L5" s="114"/>
      <c r="M5" s="374"/>
      <c r="N5" s="374"/>
      <c r="O5" s="114"/>
      <c r="P5" s="114"/>
      <c r="Q5" s="114"/>
      <c r="R5" s="114"/>
      <c r="S5" s="114"/>
      <c r="T5" s="114"/>
      <c r="U5" s="114"/>
      <c r="V5" s="374"/>
      <c r="W5" s="374"/>
      <c r="X5" s="114"/>
      <c r="Y5" s="114"/>
      <c r="Z5" s="114"/>
      <c r="AA5" s="114"/>
      <c r="AB5" s="114"/>
      <c r="AC5" s="114"/>
      <c r="AD5" s="114"/>
      <c r="AE5" s="374"/>
      <c r="AF5" s="374"/>
      <c r="AG5" s="114"/>
      <c r="AH5" s="114"/>
      <c r="AI5" s="114"/>
      <c r="AJ5" s="114"/>
      <c r="AK5" s="114"/>
      <c r="AL5" s="114"/>
      <c r="AM5" s="114"/>
    </row>
    <row r="6" spans="1:39" x14ac:dyDescent="0.25">
      <c r="A6" s="358"/>
      <c r="B6" s="358"/>
      <c r="C6" s="358"/>
      <c r="D6" s="375"/>
      <c r="E6" s="375"/>
      <c r="F6" s="247"/>
      <c r="G6" s="247"/>
      <c r="H6" s="247"/>
      <c r="I6" s="247"/>
      <c r="J6" s="247"/>
      <c r="K6" s="247"/>
      <c r="L6" s="247"/>
      <c r="M6" s="375"/>
      <c r="N6" s="375"/>
      <c r="O6" s="247"/>
      <c r="P6" s="247"/>
      <c r="Q6" s="247"/>
      <c r="R6" s="247"/>
      <c r="S6" s="247"/>
      <c r="T6" s="247"/>
      <c r="U6" s="247"/>
      <c r="V6" s="375"/>
      <c r="W6" s="375"/>
      <c r="X6" s="247"/>
      <c r="Y6" s="247"/>
      <c r="Z6" s="247"/>
      <c r="AA6" s="247"/>
      <c r="AB6" s="247"/>
      <c r="AC6" s="247"/>
      <c r="AD6" s="247"/>
      <c r="AE6" s="375"/>
      <c r="AF6" s="375"/>
      <c r="AG6" s="247"/>
      <c r="AH6" s="247"/>
      <c r="AI6" s="247"/>
      <c r="AJ6" s="247"/>
      <c r="AK6" s="247"/>
      <c r="AL6" s="247"/>
      <c r="AM6" s="247"/>
    </row>
    <row r="7" spans="1:39" x14ac:dyDescent="0.25">
      <c r="A7" s="357"/>
      <c r="B7" s="357"/>
      <c r="C7" s="357"/>
      <c r="D7" s="374"/>
      <c r="E7" s="374"/>
      <c r="F7" s="114"/>
      <c r="G7" s="114"/>
      <c r="H7" s="114"/>
      <c r="I7" s="114"/>
      <c r="J7" s="114"/>
      <c r="K7" s="114"/>
      <c r="L7" s="114"/>
      <c r="M7" s="374"/>
      <c r="N7" s="374"/>
      <c r="O7" s="114"/>
      <c r="P7" s="114"/>
      <c r="Q7" s="114"/>
      <c r="R7" s="114"/>
      <c r="S7" s="114"/>
      <c r="T7" s="114"/>
      <c r="U7" s="114"/>
      <c r="V7" s="374"/>
      <c r="W7" s="374"/>
      <c r="X7" s="114"/>
      <c r="Y7" s="114"/>
      <c r="Z7" s="114"/>
      <c r="AA7" s="114"/>
      <c r="AB7" s="114"/>
      <c r="AC7" s="114"/>
      <c r="AD7" s="114"/>
      <c r="AE7" s="374"/>
      <c r="AF7" s="374"/>
      <c r="AG7" s="114"/>
      <c r="AH7" s="114"/>
      <c r="AI7" s="114"/>
      <c r="AJ7" s="114"/>
      <c r="AK7" s="114"/>
      <c r="AL7" s="114"/>
      <c r="AM7" s="114"/>
    </row>
    <row r="8" spans="1:39" x14ac:dyDescent="0.25">
      <c r="A8" s="358"/>
      <c r="B8" s="358"/>
      <c r="C8" s="358"/>
      <c r="D8" s="375"/>
      <c r="E8" s="375"/>
      <c r="F8" s="247"/>
      <c r="G8" s="247"/>
      <c r="H8" s="247"/>
      <c r="I8" s="247"/>
      <c r="J8" s="247"/>
      <c r="K8" s="247"/>
      <c r="L8" s="247"/>
      <c r="M8" s="375"/>
      <c r="N8" s="375"/>
      <c r="O8" s="247"/>
      <c r="P8" s="247"/>
      <c r="Q8" s="247"/>
      <c r="R8" s="247"/>
      <c r="S8" s="247"/>
      <c r="T8" s="247"/>
      <c r="U8" s="247"/>
      <c r="V8" s="375"/>
      <c r="W8" s="375"/>
      <c r="X8" s="247"/>
      <c r="Y8" s="247"/>
      <c r="Z8" s="247"/>
      <c r="AA8" s="247"/>
      <c r="AB8" s="247"/>
      <c r="AC8" s="247"/>
      <c r="AD8" s="247"/>
      <c r="AE8" s="375"/>
      <c r="AF8" s="375"/>
      <c r="AG8" s="247"/>
      <c r="AH8" s="247"/>
      <c r="AI8" s="247"/>
      <c r="AJ8" s="247"/>
      <c r="AK8" s="247"/>
      <c r="AL8" s="247"/>
      <c r="AM8" s="247"/>
    </row>
    <row r="9" spans="1:39" x14ac:dyDescent="0.25">
      <c r="A9" s="357"/>
      <c r="B9" s="357"/>
      <c r="C9" s="357"/>
      <c r="D9" s="374"/>
      <c r="E9" s="374"/>
      <c r="F9" s="114"/>
      <c r="G9" s="114"/>
      <c r="H9" s="114"/>
      <c r="I9" s="114"/>
      <c r="J9" s="114"/>
      <c r="K9" s="114"/>
      <c r="L9" s="114"/>
      <c r="M9" s="374"/>
      <c r="N9" s="374"/>
      <c r="O9" s="114"/>
      <c r="P9" s="114"/>
      <c r="Q9" s="114"/>
      <c r="R9" s="114"/>
      <c r="S9" s="114"/>
      <c r="T9" s="114"/>
      <c r="U9" s="114"/>
      <c r="V9" s="374"/>
      <c r="W9" s="374"/>
      <c r="X9" s="114"/>
      <c r="Y9" s="114"/>
      <c r="Z9" s="114"/>
      <c r="AA9" s="114"/>
      <c r="AB9" s="114"/>
      <c r="AC9" s="114"/>
      <c r="AD9" s="114"/>
      <c r="AE9" s="374"/>
      <c r="AF9" s="374"/>
      <c r="AG9" s="114"/>
      <c r="AH9" s="114"/>
      <c r="AI9" s="114"/>
      <c r="AJ9" s="114"/>
      <c r="AK9" s="114"/>
      <c r="AL9" s="114"/>
      <c r="AM9" s="114"/>
    </row>
    <row r="10" spans="1:39" x14ac:dyDescent="0.25">
      <c r="A10" s="358"/>
      <c r="B10" s="358"/>
      <c r="C10" s="358"/>
      <c r="D10" s="375"/>
      <c r="E10" s="375"/>
      <c r="F10" s="247"/>
      <c r="G10" s="247"/>
      <c r="H10" s="247"/>
      <c r="I10" s="247"/>
      <c r="J10" s="247"/>
      <c r="K10" s="247"/>
      <c r="L10" s="247"/>
      <c r="M10" s="375"/>
      <c r="N10" s="375"/>
      <c r="O10" s="247"/>
      <c r="P10" s="247"/>
      <c r="Q10" s="247"/>
      <c r="R10" s="247"/>
      <c r="S10" s="247"/>
      <c r="T10" s="247"/>
      <c r="U10" s="247"/>
      <c r="V10" s="375"/>
      <c r="W10" s="375"/>
      <c r="X10" s="247"/>
      <c r="Y10" s="247"/>
      <c r="Z10" s="247"/>
      <c r="AA10" s="247"/>
      <c r="AB10" s="247"/>
      <c r="AC10" s="247"/>
      <c r="AD10" s="247"/>
      <c r="AE10" s="375"/>
      <c r="AF10" s="375"/>
      <c r="AG10" s="247"/>
      <c r="AH10" s="247"/>
      <c r="AI10" s="247"/>
      <c r="AJ10" s="247"/>
      <c r="AK10" s="247"/>
      <c r="AL10" s="247"/>
      <c r="AM10" s="247"/>
    </row>
    <row r="11" spans="1:39" x14ac:dyDescent="0.25">
      <c r="A11" s="357"/>
      <c r="B11" s="357"/>
      <c r="C11" s="357"/>
      <c r="D11" s="374"/>
      <c r="E11" s="374"/>
      <c r="F11" s="114"/>
      <c r="G11" s="114"/>
      <c r="H11" s="114"/>
      <c r="I11" s="114"/>
      <c r="J11" s="114"/>
      <c r="K11" s="114"/>
      <c r="L11" s="114"/>
      <c r="M11" s="374"/>
      <c r="N11" s="374"/>
      <c r="O11" s="114"/>
      <c r="P11" s="114"/>
      <c r="Q11" s="114"/>
      <c r="R11" s="114"/>
      <c r="S11" s="114"/>
      <c r="T11" s="114"/>
      <c r="U11" s="114"/>
      <c r="V11" s="374"/>
      <c r="W11" s="374"/>
      <c r="X11" s="114"/>
      <c r="Y11" s="114"/>
      <c r="Z11" s="114"/>
      <c r="AA11" s="114"/>
      <c r="AB11" s="114"/>
      <c r="AC11" s="114"/>
      <c r="AD11" s="114"/>
      <c r="AE11" s="374"/>
      <c r="AF11" s="374"/>
      <c r="AG11" s="114"/>
      <c r="AH11" s="114"/>
      <c r="AI11" s="114"/>
      <c r="AJ11" s="114"/>
      <c r="AK11" s="114"/>
      <c r="AL11" s="114"/>
      <c r="AM11" s="114"/>
    </row>
    <row r="12" spans="1:39" x14ac:dyDescent="0.25">
      <c r="A12" s="358"/>
      <c r="B12" s="358"/>
      <c r="C12" s="358"/>
      <c r="D12" s="375"/>
      <c r="E12" s="375"/>
      <c r="F12" s="247"/>
      <c r="G12" s="247"/>
      <c r="H12" s="247"/>
      <c r="I12" s="247"/>
      <c r="J12" s="247"/>
      <c r="K12" s="247"/>
      <c r="L12" s="247"/>
      <c r="M12" s="375"/>
      <c r="N12" s="375"/>
      <c r="O12" s="247"/>
      <c r="P12" s="247"/>
      <c r="Q12" s="247"/>
      <c r="R12" s="247"/>
      <c r="S12" s="247"/>
      <c r="T12" s="247"/>
      <c r="U12" s="247"/>
      <c r="V12" s="375"/>
      <c r="W12" s="375"/>
      <c r="X12" s="247"/>
      <c r="Y12" s="247"/>
      <c r="Z12" s="247"/>
      <c r="AA12" s="247"/>
      <c r="AB12" s="247"/>
      <c r="AC12" s="247"/>
      <c r="AD12" s="247"/>
      <c r="AE12" s="375"/>
      <c r="AF12" s="375"/>
      <c r="AG12" s="247"/>
      <c r="AH12" s="247"/>
      <c r="AI12" s="247"/>
      <c r="AJ12" s="247"/>
      <c r="AK12" s="247"/>
      <c r="AL12" s="247"/>
      <c r="AM12" s="247"/>
    </row>
    <row r="13" spans="1:39" x14ac:dyDescent="0.25">
      <c r="A13" s="357"/>
      <c r="B13" s="357"/>
      <c r="C13" s="357"/>
      <c r="D13" s="374"/>
      <c r="E13" s="374"/>
      <c r="F13" s="114"/>
      <c r="G13" s="114"/>
      <c r="H13" s="114"/>
      <c r="I13" s="114"/>
      <c r="J13" s="114"/>
      <c r="K13" s="114"/>
      <c r="L13" s="114"/>
      <c r="M13" s="374"/>
      <c r="N13" s="374"/>
      <c r="O13" s="114"/>
      <c r="P13" s="114"/>
      <c r="Q13" s="114"/>
      <c r="R13" s="114"/>
      <c r="S13" s="114"/>
      <c r="T13" s="114"/>
      <c r="U13" s="114"/>
      <c r="V13" s="374"/>
      <c r="W13" s="374"/>
      <c r="X13" s="114"/>
      <c r="Y13" s="114"/>
      <c r="Z13" s="114"/>
      <c r="AA13" s="114"/>
      <c r="AB13" s="114"/>
      <c r="AC13" s="114"/>
      <c r="AD13" s="114"/>
      <c r="AE13" s="374"/>
      <c r="AF13" s="374"/>
      <c r="AG13" s="114"/>
      <c r="AH13" s="114"/>
      <c r="AI13" s="114"/>
      <c r="AJ13" s="114"/>
      <c r="AK13" s="114"/>
      <c r="AL13" s="114"/>
      <c r="AM13" s="114"/>
    </row>
    <row r="14" spans="1:39" x14ac:dyDescent="0.25">
      <c r="A14" s="358"/>
      <c r="B14" s="358"/>
      <c r="C14" s="358"/>
      <c r="D14" s="375"/>
      <c r="E14" s="375"/>
      <c r="F14" s="247"/>
      <c r="G14" s="247"/>
      <c r="H14" s="247"/>
      <c r="I14" s="247"/>
      <c r="J14" s="247"/>
      <c r="K14" s="247"/>
      <c r="L14" s="247"/>
      <c r="M14" s="375"/>
      <c r="N14" s="375"/>
      <c r="O14" s="247"/>
      <c r="P14" s="247"/>
      <c r="Q14" s="247"/>
      <c r="R14" s="247"/>
      <c r="S14" s="247"/>
      <c r="T14" s="247"/>
      <c r="U14" s="247"/>
      <c r="V14" s="375"/>
      <c r="W14" s="375"/>
      <c r="X14" s="247"/>
      <c r="Y14" s="247"/>
      <c r="Z14" s="247"/>
      <c r="AA14" s="247"/>
      <c r="AB14" s="247"/>
      <c r="AC14" s="247"/>
      <c r="AD14" s="247"/>
      <c r="AE14" s="375"/>
      <c r="AF14" s="375"/>
      <c r="AG14" s="247"/>
      <c r="AH14" s="247"/>
      <c r="AI14" s="247"/>
      <c r="AJ14" s="247"/>
      <c r="AK14" s="247"/>
      <c r="AL14" s="247"/>
      <c r="AM14" s="247"/>
    </row>
    <row r="15" spans="1:39" x14ac:dyDescent="0.25">
      <c r="A15" s="357"/>
      <c r="B15" s="357"/>
      <c r="C15" s="357"/>
      <c r="D15" s="374"/>
      <c r="E15" s="374"/>
      <c r="F15" s="114"/>
      <c r="G15" s="114"/>
      <c r="H15" s="114"/>
      <c r="I15" s="114"/>
      <c r="J15" s="114"/>
      <c r="K15" s="114"/>
      <c r="L15" s="114"/>
      <c r="M15" s="374"/>
      <c r="N15" s="374"/>
      <c r="O15" s="114"/>
      <c r="P15" s="114"/>
      <c r="Q15" s="114"/>
      <c r="R15" s="114"/>
      <c r="S15" s="114"/>
      <c r="T15" s="114"/>
      <c r="U15" s="114"/>
      <c r="V15" s="374"/>
      <c r="W15" s="374"/>
      <c r="X15" s="114"/>
      <c r="Y15" s="114"/>
      <c r="Z15" s="114"/>
      <c r="AA15" s="114"/>
      <c r="AB15" s="114"/>
      <c r="AC15" s="114"/>
      <c r="AD15" s="114"/>
      <c r="AE15" s="374"/>
      <c r="AF15" s="374"/>
      <c r="AG15" s="114"/>
      <c r="AH15" s="114"/>
      <c r="AI15" s="114"/>
      <c r="AJ15" s="114"/>
      <c r="AK15" s="114"/>
      <c r="AL15" s="114"/>
      <c r="AM15" s="114"/>
    </row>
    <row r="16" spans="1:39" x14ac:dyDescent="0.25">
      <c r="A16" s="358"/>
      <c r="B16" s="358"/>
      <c r="C16" s="358"/>
      <c r="D16" s="375"/>
      <c r="E16" s="375"/>
      <c r="F16" s="247"/>
      <c r="G16" s="247"/>
      <c r="H16" s="247"/>
      <c r="I16" s="247"/>
      <c r="J16" s="247"/>
      <c r="K16" s="247"/>
      <c r="L16" s="247"/>
      <c r="M16" s="375"/>
      <c r="N16" s="375"/>
      <c r="O16" s="247"/>
      <c r="P16" s="247"/>
      <c r="Q16" s="247"/>
      <c r="R16" s="247"/>
      <c r="S16" s="247"/>
      <c r="T16" s="247"/>
      <c r="U16" s="247"/>
      <c r="V16" s="375"/>
      <c r="W16" s="375"/>
      <c r="X16" s="247"/>
      <c r="Y16" s="247"/>
      <c r="Z16" s="247"/>
      <c r="AA16" s="247"/>
      <c r="AB16" s="247"/>
      <c r="AC16" s="247"/>
      <c r="AD16" s="247"/>
      <c r="AE16" s="375"/>
      <c r="AF16" s="375"/>
      <c r="AG16" s="247"/>
      <c r="AH16" s="247"/>
      <c r="AI16" s="247"/>
      <c r="AJ16" s="247"/>
      <c r="AK16" s="247"/>
      <c r="AL16" s="247"/>
      <c r="AM16" s="247"/>
    </row>
    <row r="17" spans="1:39" x14ac:dyDescent="0.25">
      <c r="A17" s="357"/>
      <c r="B17" s="357"/>
      <c r="C17" s="357"/>
      <c r="D17" s="374"/>
      <c r="E17" s="374"/>
      <c r="F17" s="114"/>
      <c r="G17" s="114"/>
      <c r="H17" s="114"/>
      <c r="I17" s="114"/>
      <c r="J17" s="114"/>
      <c r="K17" s="114"/>
      <c r="L17" s="114"/>
      <c r="M17" s="374"/>
      <c r="N17" s="374"/>
      <c r="O17" s="114"/>
      <c r="P17" s="114"/>
      <c r="Q17" s="114"/>
      <c r="R17" s="114"/>
      <c r="S17" s="114"/>
      <c r="T17" s="114"/>
      <c r="U17" s="114"/>
      <c r="V17" s="374"/>
      <c r="W17" s="374"/>
      <c r="X17" s="114"/>
      <c r="Y17" s="114"/>
      <c r="Z17" s="114"/>
      <c r="AA17" s="114"/>
      <c r="AB17" s="114"/>
      <c r="AC17" s="114"/>
      <c r="AD17" s="114"/>
      <c r="AE17" s="374"/>
      <c r="AF17" s="374"/>
      <c r="AG17" s="114"/>
      <c r="AH17" s="114"/>
      <c r="AI17" s="114"/>
      <c r="AJ17" s="114"/>
      <c r="AK17" s="114"/>
      <c r="AL17" s="114"/>
      <c r="AM17" s="114"/>
    </row>
    <row r="18" spans="1:39" x14ac:dyDescent="0.25">
      <c r="A18" s="358"/>
      <c r="B18" s="358"/>
      <c r="C18" s="358"/>
      <c r="D18" s="375"/>
      <c r="E18" s="375"/>
      <c r="F18" s="247"/>
      <c r="G18" s="247"/>
      <c r="H18" s="247"/>
      <c r="I18" s="247"/>
      <c r="J18" s="247"/>
      <c r="K18" s="247"/>
      <c r="L18" s="247"/>
      <c r="M18" s="375"/>
      <c r="N18" s="375"/>
      <c r="O18" s="247"/>
      <c r="P18" s="247"/>
      <c r="Q18" s="247"/>
      <c r="R18" s="247"/>
      <c r="S18" s="247"/>
      <c r="T18" s="247"/>
      <c r="U18" s="247"/>
      <c r="V18" s="375"/>
      <c r="W18" s="375"/>
      <c r="X18" s="247"/>
      <c r="Y18" s="247"/>
      <c r="Z18" s="247"/>
      <c r="AA18" s="247"/>
      <c r="AB18" s="247"/>
      <c r="AC18" s="247"/>
      <c r="AD18" s="247"/>
      <c r="AE18" s="375"/>
      <c r="AF18" s="375"/>
      <c r="AG18" s="247"/>
      <c r="AH18" s="247"/>
      <c r="AI18" s="247"/>
      <c r="AJ18" s="247"/>
      <c r="AK18" s="247"/>
      <c r="AL18" s="247"/>
      <c r="AM18" s="247"/>
    </row>
    <row r="19" spans="1:39" x14ac:dyDescent="0.25">
      <c r="A19" s="357"/>
      <c r="B19" s="357"/>
      <c r="C19" s="357"/>
      <c r="D19" s="374"/>
      <c r="E19" s="374"/>
      <c r="F19" s="114"/>
      <c r="G19" s="114"/>
      <c r="H19" s="114"/>
      <c r="I19" s="114"/>
      <c r="J19" s="114"/>
      <c r="K19" s="114"/>
      <c r="L19" s="114"/>
      <c r="M19" s="374"/>
      <c r="N19" s="374"/>
      <c r="O19" s="114"/>
      <c r="P19" s="114"/>
      <c r="Q19" s="114"/>
      <c r="R19" s="114"/>
      <c r="S19" s="114"/>
      <c r="T19" s="114"/>
      <c r="U19" s="114"/>
      <c r="V19" s="374"/>
      <c r="W19" s="374"/>
      <c r="X19" s="114"/>
      <c r="Y19" s="114"/>
      <c r="Z19" s="114"/>
      <c r="AA19" s="114"/>
      <c r="AB19" s="114"/>
      <c r="AC19" s="114"/>
      <c r="AD19" s="114"/>
      <c r="AE19" s="374"/>
      <c r="AF19" s="374"/>
      <c r="AG19" s="114"/>
      <c r="AH19" s="114"/>
      <c r="AI19" s="114"/>
      <c r="AJ19" s="114"/>
      <c r="AK19" s="114"/>
      <c r="AL19" s="114"/>
      <c r="AM19" s="114"/>
    </row>
    <row r="20" spans="1:39" x14ac:dyDescent="0.25">
      <c r="A20" s="358"/>
      <c r="B20" s="358"/>
      <c r="C20" s="358"/>
      <c r="D20" s="375"/>
      <c r="E20" s="375"/>
      <c r="F20" s="247"/>
      <c r="G20" s="247"/>
      <c r="H20" s="247"/>
      <c r="I20" s="247"/>
      <c r="J20" s="247"/>
      <c r="K20" s="247"/>
      <c r="L20" s="247"/>
      <c r="M20" s="375"/>
      <c r="N20" s="375"/>
      <c r="O20" s="247"/>
      <c r="P20" s="247"/>
      <c r="Q20" s="247"/>
      <c r="R20" s="247"/>
      <c r="S20" s="247"/>
      <c r="T20" s="247"/>
      <c r="U20" s="247"/>
      <c r="V20" s="375"/>
      <c r="W20" s="375"/>
      <c r="X20" s="247"/>
      <c r="Y20" s="247"/>
      <c r="Z20" s="247"/>
      <c r="AA20" s="247"/>
      <c r="AB20" s="247"/>
      <c r="AC20" s="247"/>
      <c r="AD20" s="247"/>
      <c r="AE20" s="375"/>
      <c r="AF20" s="375"/>
      <c r="AG20" s="247"/>
      <c r="AH20" s="247"/>
      <c r="AI20" s="247"/>
      <c r="AJ20" s="247"/>
      <c r="AK20" s="247"/>
      <c r="AL20" s="247"/>
      <c r="AM20" s="247"/>
    </row>
    <row r="21" spans="1:39" x14ac:dyDescent="0.25">
      <c r="A21" s="357"/>
      <c r="B21" s="357"/>
      <c r="C21" s="357"/>
      <c r="D21" s="374"/>
      <c r="E21" s="374"/>
      <c r="F21" s="114"/>
      <c r="G21" s="114"/>
      <c r="H21" s="114"/>
      <c r="I21" s="114"/>
      <c r="J21" s="114"/>
      <c r="K21" s="114"/>
      <c r="L21" s="114"/>
      <c r="M21" s="374"/>
      <c r="N21" s="374"/>
      <c r="O21" s="114"/>
      <c r="P21" s="114"/>
      <c r="Q21" s="114"/>
      <c r="R21" s="114"/>
      <c r="S21" s="114"/>
      <c r="T21" s="114"/>
      <c r="U21" s="114"/>
      <c r="V21" s="374"/>
      <c r="W21" s="374"/>
      <c r="X21" s="114"/>
      <c r="Y21" s="114"/>
      <c r="Z21" s="114"/>
      <c r="AA21" s="114"/>
      <c r="AB21" s="114"/>
      <c r="AC21" s="114"/>
      <c r="AD21" s="114"/>
      <c r="AE21" s="374"/>
      <c r="AF21" s="374"/>
      <c r="AG21" s="114"/>
      <c r="AH21" s="114"/>
      <c r="AI21" s="114"/>
      <c r="AJ21" s="114"/>
      <c r="AK21" s="114"/>
      <c r="AL21" s="114"/>
      <c r="AM21" s="114"/>
    </row>
    <row r="22" spans="1:39" x14ac:dyDescent="0.25">
      <c r="A22" s="358"/>
      <c r="B22" s="358"/>
      <c r="C22" s="358"/>
      <c r="D22" s="375"/>
      <c r="E22" s="375"/>
      <c r="F22" s="247"/>
      <c r="G22" s="247"/>
      <c r="H22" s="247"/>
      <c r="I22" s="247"/>
      <c r="J22" s="247"/>
      <c r="K22" s="247"/>
      <c r="L22" s="247"/>
      <c r="M22" s="375"/>
      <c r="N22" s="375"/>
      <c r="O22" s="247"/>
      <c r="P22" s="247"/>
      <c r="Q22" s="247"/>
      <c r="R22" s="247"/>
      <c r="S22" s="247"/>
      <c r="T22" s="247"/>
      <c r="U22" s="247"/>
      <c r="V22" s="375"/>
      <c r="W22" s="375"/>
      <c r="X22" s="247"/>
      <c r="Y22" s="247"/>
      <c r="Z22" s="247"/>
      <c r="AA22" s="247"/>
      <c r="AB22" s="247"/>
      <c r="AC22" s="247"/>
      <c r="AD22" s="247"/>
      <c r="AE22" s="375"/>
      <c r="AF22" s="375"/>
      <c r="AG22" s="247"/>
      <c r="AH22" s="247"/>
      <c r="AI22" s="247"/>
      <c r="AJ22" s="247"/>
      <c r="AK22" s="247"/>
      <c r="AL22" s="247"/>
      <c r="AM22" s="247"/>
    </row>
    <row r="23" spans="1:39" x14ac:dyDescent="0.25">
      <c r="A23" s="357"/>
      <c r="B23" s="357"/>
      <c r="C23" s="357"/>
      <c r="D23" s="374"/>
      <c r="E23" s="374"/>
      <c r="F23" s="114"/>
      <c r="G23" s="114"/>
      <c r="H23" s="114"/>
      <c r="I23" s="114"/>
      <c r="J23" s="114"/>
      <c r="K23" s="114"/>
      <c r="L23" s="114"/>
      <c r="M23" s="374"/>
      <c r="N23" s="374"/>
      <c r="O23" s="114"/>
      <c r="P23" s="114"/>
      <c r="Q23" s="114"/>
      <c r="R23" s="114"/>
      <c r="S23" s="114"/>
      <c r="T23" s="114"/>
      <c r="U23" s="114"/>
      <c r="V23" s="374"/>
      <c r="W23" s="374"/>
      <c r="X23" s="114"/>
      <c r="Y23" s="114"/>
      <c r="Z23" s="114"/>
      <c r="AA23" s="114"/>
      <c r="AB23" s="114"/>
      <c r="AC23" s="114"/>
      <c r="AD23" s="114"/>
      <c r="AE23" s="374"/>
      <c r="AF23" s="374"/>
      <c r="AG23" s="114"/>
      <c r="AH23" s="114"/>
      <c r="AI23" s="114"/>
      <c r="AJ23" s="114"/>
      <c r="AK23" s="114"/>
      <c r="AL23" s="114"/>
      <c r="AM23" s="114"/>
    </row>
    <row r="24" spans="1:39" x14ac:dyDescent="0.25">
      <c r="A24" s="358"/>
      <c r="B24" s="358"/>
      <c r="C24" s="358"/>
      <c r="D24" s="375"/>
      <c r="E24" s="375"/>
      <c r="F24" s="247"/>
      <c r="G24" s="247"/>
      <c r="H24" s="247"/>
      <c r="I24" s="247"/>
      <c r="J24" s="247"/>
      <c r="K24" s="247"/>
      <c r="L24" s="247"/>
      <c r="M24" s="375"/>
      <c r="N24" s="375"/>
      <c r="O24" s="247"/>
      <c r="P24" s="247"/>
      <c r="Q24" s="247"/>
      <c r="R24" s="247"/>
      <c r="S24" s="247"/>
      <c r="T24" s="247"/>
      <c r="U24" s="247"/>
      <c r="V24" s="375"/>
      <c r="W24" s="375"/>
      <c r="X24" s="247"/>
      <c r="Y24" s="247"/>
      <c r="Z24" s="247"/>
      <c r="AA24" s="247"/>
      <c r="AB24" s="247"/>
      <c r="AC24" s="247"/>
      <c r="AD24" s="247"/>
      <c r="AE24" s="375"/>
      <c r="AF24" s="375"/>
      <c r="AG24" s="247"/>
      <c r="AH24" s="247"/>
      <c r="AI24" s="247"/>
      <c r="AJ24" s="247"/>
      <c r="AK24" s="247"/>
      <c r="AL24" s="247"/>
      <c r="AM24" s="247"/>
    </row>
    <row r="25" spans="1:39" x14ac:dyDescent="0.25">
      <c r="A25" s="357"/>
      <c r="B25" s="357"/>
      <c r="C25" s="357"/>
      <c r="D25" s="374"/>
      <c r="E25" s="374"/>
      <c r="F25" s="114"/>
      <c r="G25" s="114"/>
      <c r="H25" s="114"/>
      <c r="I25" s="114"/>
      <c r="J25" s="114"/>
      <c r="K25" s="114"/>
      <c r="L25" s="114"/>
      <c r="M25" s="374"/>
      <c r="N25" s="374"/>
      <c r="O25" s="114"/>
      <c r="P25" s="114"/>
      <c r="Q25" s="114"/>
      <c r="R25" s="114"/>
      <c r="S25" s="114"/>
      <c r="T25" s="114"/>
      <c r="U25" s="114"/>
      <c r="V25" s="374"/>
      <c r="W25" s="374"/>
      <c r="X25" s="114"/>
      <c r="Y25" s="114"/>
      <c r="Z25" s="114"/>
      <c r="AA25" s="114"/>
      <c r="AB25" s="114"/>
      <c r="AC25" s="114"/>
      <c r="AD25" s="114"/>
      <c r="AE25" s="374"/>
      <c r="AF25" s="374"/>
      <c r="AG25" s="114"/>
      <c r="AH25" s="114"/>
      <c r="AI25" s="114"/>
      <c r="AJ25" s="114"/>
      <c r="AK25" s="114"/>
      <c r="AL25" s="114"/>
      <c r="AM25" s="114"/>
    </row>
    <row r="26" spans="1:39" x14ac:dyDescent="0.25">
      <c r="A26" s="358"/>
      <c r="B26" s="358"/>
      <c r="C26" s="358"/>
      <c r="D26" s="375"/>
      <c r="E26" s="375"/>
      <c r="F26" s="247"/>
      <c r="G26" s="247"/>
      <c r="H26" s="247"/>
      <c r="I26" s="247"/>
      <c r="J26" s="247"/>
      <c r="K26" s="247"/>
      <c r="L26" s="247"/>
      <c r="M26" s="375"/>
      <c r="N26" s="375"/>
      <c r="O26" s="247"/>
      <c r="P26" s="247"/>
      <c r="Q26" s="247"/>
      <c r="R26" s="247"/>
      <c r="S26" s="247"/>
      <c r="T26" s="247"/>
      <c r="U26" s="247"/>
      <c r="V26" s="375"/>
      <c r="W26" s="375"/>
      <c r="X26" s="247"/>
      <c r="Y26" s="247"/>
      <c r="Z26" s="247"/>
      <c r="AA26" s="247"/>
      <c r="AB26" s="247"/>
      <c r="AC26" s="247"/>
      <c r="AD26" s="247"/>
      <c r="AE26" s="375"/>
      <c r="AF26" s="375"/>
      <c r="AG26" s="247"/>
      <c r="AH26" s="247"/>
      <c r="AI26" s="247"/>
      <c r="AJ26" s="247"/>
      <c r="AK26" s="247"/>
      <c r="AL26" s="247"/>
      <c r="AM26" s="247"/>
    </row>
    <row r="27" spans="1:39" x14ac:dyDescent="0.25">
      <c r="A27" s="357"/>
      <c r="B27" s="357"/>
      <c r="C27" s="357"/>
      <c r="D27" s="374"/>
      <c r="E27" s="374"/>
      <c r="F27" s="114"/>
      <c r="G27" s="114"/>
      <c r="H27" s="114"/>
      <c r="I27" s="114"/>
      <c r="J27" s="114"/>
      <c r="K27" s="114"/>
      <c r="L27" s="114"/>
      <c r="M27" s="374"/>
      <c r="N27" s="374"/>
      <c r="O27" s="114"/>
      <c r="P27" s="114"/>
      <c r="Q27" s="114"/>
      <c r="R27" s="114"/>
      <c r="S27" s="114"/>
      <c r="T27" s="114"/>
      <c r="U27" s="114"/>
      <c r="V27" s="374"/>
      <c r="W27" s="374"/>
      <c r="X27" s="114"/>
      <c r="Y27" s="114"/>
      <c r="Z27" s="114"/>
      <c r="AA27" s="114"/>
      <c r="AB27" s="114"/>
      <c r="AC27" s="114"/>
      <c r="AD27" s="114"/>
      <c r="AE27" s="374"/>
      <c r="AF27" s="374"/>
      <c r="AG27" s="114"/>
      <c r="AH27" s="114"/>
      <c r="AI27" s="114"/>
      <c r="AJ27" s="114"/>
      <c r="AK27" s="114"/>
      <c r="AL27" s="114"/>
      <c r="AM27" s="114"/>
    </row>
    <row r="28" spans="1:39" x14ac:dyDescent="0.25">
      <c r="A28" s="358"/>
      <c r="B28" s="358"/>
      <c r="C28" s="358"/>
      <c r="D28" s="375"/>
      <c r="E28" s="375"/>
      <c r="F28" s="247"/>
      <c r="G28" s="247"/>
      <c r="H28" s="247"/>
      <c r="I28" s="247"/>
      <c r="J28" s="247"/>
      <c r="K28" s="247"/>
      <c r="L28" s="247"/>
      <c r="M28" s="375"/>
      <c r="N28" s="375"/>
      <c r="O28" s="247"/>
      <c r="P28" s="247"/>
      <c r="Q28" s="247"/>
      <c r="R28" s="247"/>
      <c r="S28" s="247"/>
      <c r="T28" s="247"/>
      <c r="U28" s="247"/>
      <c r="V28" s="375"/>
      <c r="W28" s="375"/>
      <c r="X28" s="247"/>
      <c r="Y28" s="247"/>
      <c r="Z28" s="247"/>
      <c r="AA28" s="247"/>
      <c r="AB28" s="247"/>
      <c r="AC28" s="247"/>
      <c r="AD28" s="247"/>
      <c r="AE28" s="375"/>
      <c r="AF28" s="375"/>
      <c r="AG28" s="247"/>
      <c r="AH28" s="247"/>
      <c r="AI28" s="247"/>
      <c r="AJ28" s="247"/>
      <c r="AK28" s="247"/>
      <c r="AL28" s="247"/>
      <c r="AM28" s="247"/>
    </row>
    <row r="29" spans="1:39" x14ac:dyDescent="0.25">
      <c r="A29" s="357"/>
      <c r="B29" s="357"/>
      <c r="C29" s="357"/>
      <c r="D29" s="374"/>
      <c r="E29" s="374"/>
      <c r="F29" s="114"/>
      <c r="G29" s="114"/>
      <c r="H29" s="114"/>
      <c r="I29" s="114"/>
      <c r="J29" s="114"/>
      <c r="K29" s="114"/>
      <c r="L29" s="114"/>
      <c r="M29" s="374"/>
      <c r="N29" s="374"/>
      <c r="O29" s="114"/>
      <c r="P29" s="114"/>
      <c r="Q29" s="114"/>
      <c r="R29" s="114"/>
      <c r="S29" s="114"/>
      <c r="T29" s="114"/>
      <c r="U29" s="114"/>
      <c r="V29" s="374"/>
      <c r="W29" s="374"/>
      <c r="X29" s="114"/>
      <c r="Y29" s="114"/>
      <c r="Z29" s="114"/>
      <c r="AA29" s="114"/>
      <c r="AB29" s="114"/>
      <c r="AC29" s="114"/>
      <c r="AD29" s="114"/>
      <c r="AE29" s="374"/>
      <c r="AF29" s="374"/>
      <c r="AG29" s="114"/>
      <c r="AH29" s="114"/>
      <c r="AI29" s="114"/>
      <c r="AJ29" s="114"/>
      <c r="AK29" s="114"/>
      <c r="AL29" s="114"/>
      <c r="AM29" s="114"/>
    </row>
    <row r="30" spans="1:39" x14ac:dyDescent="0.25">
      <c r="A30" s="358"/>
      <c r="B30" s="358"/>
      <c r="C30" s="358"/>
      <c r="D30" s="375"/>
      <c r="E30" s="375"/>
      <c r="F30" s="247"/>
      <c r="G30" s="247"/>
      <c r="H30" s="247"/>
      <c r="I30" s="247"/>
      <c r="J30" s="247"/>
      <c r="K30" s="247"/>
      <c r="L30" s="247"/>
      <c r="M30" s="375"/>
      <c r="N30" s="375"/>
      <c r="O30" s="247"/>
      <c r="P30" s="247"/>
      <c r="Q30" s="247"/>
      <c r="R30" s="247"/>
      <c r="S30" s="247"/>
      <c r="T30" s="247"/>
      <c r="U30" s="247"/>
      <c r="V30" s="375"/>
      <c r="W30" s="375"/>
      <c r="X30" s="247"/>
      <c r="Y30" s="247"/>
      <c r="Z30" s="247"/>
      <c r="AA30" s="247"/>
      <c r="AB30" s="247"/>
      <c r="AC30" s="247"/>
      <c r="AD30" s="247"/>
      <c r="AE30" s="375"/>
      <c r="AF30" s="375"/>
      <c r="AG30" s="247"/>
      <c r="AH30" s="247"/>
      <c r="AI30" s="247"/>
      <c r="AJ30" s="247"/>
      <c r="AK30" s="247"/>
      <c r="AL30" s="247"/>
      <c r="AM30" s="247"/>
    </row>
    <row r="31" spans="1:39" x14ac:dyDescent="0.25">
      <c r="A31" s="357"/>
      <c r="B31" s="357"/>
      <c r="C31" s="357"/>
      <c r="D31" s="374"/>
      <c r="E31" s="374"/>
      <c r="F31" s="114"/>
      <c r="G31" s="114"/>
      <c r="H31" s="114"/>
      <c r="I31" s="114"/>
      <c r="J31" s="114"/>
      <c r="K31" s="114"/>
      <c r="L31" s="114"/>
      <c r="M31" s="374"/>
      <c r="N31" s="374"/>
      <c r="O31" s="114"/>
      <c r="P31" s="114"/>
      <c r="Q31" s="114"/>
      <c r="R31" s="114"/>
      <c r="S31" s="114"/>
      <c r="T31" s="114"/>
      <c r="U31" s="114"/>
      <c r="V31" s="374"/>
      <c r="W31" s="374"/>
      <c r="X31" s="114"/>
      <c r="Y31" s="114"/>
      <c r="Z31" s="114"/>
      <c r="AA31" s="114"/>
      <c r="AB31" s="114"/>
      <c r="AC31" s="114"/>
      <c r="AD31" s="114"/>
      <c r="AE31" s="374"/>
      <c r="AF31" s="374"/>
      <c r="AG31" s="114"/>
      <c r="AH31" s="114"/>
      <c r="AI31" s="114"/>
      <c r="AJ31" s="114"/>
      <c r="AK31" s="114"/>
      <c r="AL31" s="114"/>
      <c r="AM31" s="114"/>
    </row>
    <row r="32" spans="1:39" x14ac:dyDescent="0.25">
      <c r="A32" s="358"/>
      <c r="B32" s="358"/>
      <c r="C32" s="358"/>
      <c r="D32" s="375"/>
      <c r="E32" s="375"/>
      <c r="F32" s="247"/>
      <c r="G32" s="247"/>
      <c r="H32" s="247"/>
      <c r="I32" s="247"/>
      <c r="J32" s="247"/>
      <c r="K32" s="247"/>
      <c r="L32" s="247"/>
      <c r="M32" s="375"/>
      <c r="N32" s="375"/>
      <c r="O32" s="247"/>
      <c r="P32" s="247"/>
      <c r="Q32" s="247"/>
      <c r="R32" s="247"/>
      <c r="S32" s="247"/>
      <c r="T32" s="247"/>
      <c r="U32" s="247"/>
      <c r="V32" s="375"/>
      <c r="W32" s="375"/>
      <c r="X32" s="247"/>
      <c r="Y32" s="247"/>
      <c r="Z32" s="247"/>
      <c r="AA32" s="247"/>
      <c r="AB32" s="247"/>
      <c r="AC32" s="247"/>
      <c r="AD32" s="247"/>
      <c r="AE32" s="375"/>
      <c r="AF32" s="375"/>
      <c r="AG32" s="247"/>
      <c r="AH32" s="247"/>
      <c r="AI32" s="247"/>
      <c r="AJ32" s="247"/>
      <c r="AK32" s="247"/>
      <c r="AL32" s="247"/>
      <c r="AM32" s="247"/>
    </row>
    <row r="33" spans="1:39" x14ac:dyDescent="0.25">
      <c r="A33" s="357"/>
      <c r="B33" s="357"/>
      <c r="C33" s="357"/>
      <c r="D33" s="374"/>
      <c r="E33" s="374"/>
      <c r="F33" s="114"/>
      <c r="G33" s="114"/>
      <c r="H33" s="114"/>
      <c r="I33" s="114"/>
      <c r="J33" s="114"/>
      <c r="K33" s="114"/>
      <c r="L33" s="114"/>
      <c r="M33" s="374"/>
      <c r="N33" s="374"/>
      <c r="O33" s="114"/>
      <c r="P33" s="114"/>
      <c r="Q33" s="114"/>
      <c r="R33" s="114"/>
      <c r="S33" s="114"/>
      <c r="T33" s="114"/>
      <c r="U33" s="114"/>
      <c r="V33" s="374"/>
      <c r="W33" s="374"/>
      <c r="X33" s="114"/>
      <c r="Y33" s="114"/>
      <c r="Z33" s="114"/>
      <c r="AA33" s="114"/>
      <c r="AB33" s="114"/>
      <c r="AC33" s="114"/>
      <c r="AD33" s="114"/>
      <c r="AE33" s="374"/>
      <c r="AF33" s="374"/>
      <c r="AG33" s="114"/>
      <c r="AH33" s="114"/>
      <c r="AI33" s="114"/>
      <c r="AJ33" s="114"/>
      <c r="AK33" s="114"/>
      <c r="AL33" s="114"/>
      <c r="AM33" s="114"/>
    </row>
    <row r="34" spans="1:39" x14ac:dyDescent="0.25">
      <c r="A34" s="358"/>
      <c r="B34" s="358"/>
      <c r="C34" s="358"/>
      <c r="D34" s="375"/>
      <c r="E34" s="375"/>
      <c r="F34" s="247"/>
      <c r="G34" s="247"/>
      <c r="H34" s="247"/>
      <c r="I34" s="247"/>
      <c r="J34" s="247"/>
      <c r="K34" s="247"/>
      <c r="L34" s="247"/>
      <c r="M34" s="375"/>
      <c r="N34" s="375"/>
      <c r="O34" s="247"/>
      <c r="P34" s="247"/>
      <c r="Q34" s="247"/>
      <c r="R34" s="247"/>
      <c r="S34" s="247"/>
      <c r="T34" s="247"/>
      <c r="U34" s="247"/>
      <c r="V34" s="375"/>
      <c r="W34" s="375"/>
      <c r="X34" s="247"/>
      <c r="Y34" s="247"/>
      <c r="Z34" s="247"/>
      <c r="AA34" s="247"/>
      <c r="AB34" s="247"/>
      <c r="AC34" s="247"/>
      <c r="AD34" s="247"/>
      <c r="AE34" s="375"/>
      <c r="AF34" s="375"/>
      <c r="AG34" s="247"/>
      <c r="AH34" s="247"/>
      <c r="AI34" s="247"/>
      <c r="AJ34" s="247"/>
      <c r="AK34" s="247"/>
      <c r="AL34" s="247"/>
      <c r="AM34" s="247"/>
    </row>
    <row r="35" spans="1:39" x14ac:dyDescent="0.25">
      <c r="A35" s="357"/>
      <c r="B35" s="357"/>
      <c r="C35" s="357"/>
      <c r="D35" s="374"/>
      <c r="E35" s="374"/>
      <c r="F35" s="114"/>
      <c r="G35" s="114"/>
      <c r="H35" s="114"/>
      <c r="I35" s="114"/>
      <c r="J35" s="114"/>
      <c r="K35" s="114"/>
      <c r="L35" s="114"/>
      <c r="M35" s="374"/>
      <c r="N35" s="374"/>
      <c r="O35" s="114"/>
      <c r="P35" s="114"/>
      <c r="Q35" s="114"/>
      <c r="R35" s="114"/>
      <c r="S35" s="114"/>
      <c r="T35" s="114"/>
      <c r="U35" s="114"/>
      <c r="V35" s="374"/>
      <c r="W35" s="374"/>
      <c r="X35" s="114"/>
      <c r="Y35" s="114"/>
      <c r="Z35" s="114"/>
      <c r="AA35" s="114"/>
      <c r="AB35" s="114"/>
      <c r="AC35" s="114"/>
      <c r="AD35" s="114"/>
      <c r="AE35" s="374"/>
      <c r="AF35" s="374"/>
      <c r="AG35" s="114"/>
      <c r="AH35" s="114"/>
      <c r="AI35" s="114"/>
      <c r="AJ35" s="114"/>
      <c r="AK35" s="114"/>
      <c r="AL35" s="114"/>
      <c r="AM35" s="114"/>
    </row>
    <row r="36" spans="1:39" x14ac:dyDescent="0.25">
      <c r="A36" s="358"/>
      <c r="B36" s="358"/>
      <c r="C36" s="358"/>
      <c r="D36" s="375"/>
      <c r="E36" s="375"/>
      <c r="F36" s="247"/>
      <c r="G36" s="247"/>
      <c r="H36" s="247"/>
      <c r="I36" s="247"/>
      <c r="J36" s="247"/>
      <c r="K36" s="247"/>
      <c r="L36" s="247"/>
      <c r="M36" s="375"/>
      <c r="N36" s="375"/>
      <c r="O36" s="247"/>
      <c r="P36" s="247"/>
      <c r="Q36" s="247"/>
      <c r="R36" s="247"/>
      <c r="S36" s="247"/>
      <c r="T36" s="247"/>
      <c r="U36" s="247"/>
      <c r="V36" s="375"/>
      <c r="W36" s="375"/>
      <c r="X36" s="247"/>
      <c r="Y36" s="247"/>
      <c r="Z36" s="247"/>
      <c r="AA36" s="247"/>
      <c r="AB36" s="247"/>
      <c r="AC36" s="247"/>
      <c r="AD36" s="247"/>
      <c r="AE36" s="375"/>
      <c r="AF36" s="375"/>
      <c r="AG36" s="247"/>
      <c r="AH36" s="247"/>
      <c r="AI36" s="247"/>
      <c r="AJ36" s="247"/>
      <c r="AK36" s="247"/>
      <c r="AL36" s="247"/>
      <c r="AM36" s="247"/>
    </row>
    <row r="37" spans="1:39" x14ac:dyDescent="0.25">
      <c r="A37" s="357"/>
      <c r="B37" s="357"/>
      <c r="C37" s="357"/>
      <c r="D37" s="374"/>
      <c r="E37" s="374"/>
      <c r="F37" s="114"/>
      <c r="G37" s="114"/>
      <c r="H37" s="114"/>
      <c r="I37" s="114"/>
      <c r="J37" s="114"/>
      <c r="K37" s="114"/>
      <c r="L37" s="114"/>
      <c r="M37" s="374"/>
      <c r="N37" s="374"/>
      <c r="O37" s="114"/>
      <c r="P37" s="114"/>
      <c r="Q37" s="114"/>
      <c r="R37" s="114"/>
      <c r="S37" s="114"/>
      <c r="T37" s="114"/>
      <c r="U37" s="114"/>
      <c r="V37" s="374"/>
      <c r="W37" s="374"/>
      <c r="X37" s="114"/>
      <c r="Y37" s="114"/>
      <c r="Z37" s="114"/>
      <c r="AA37" s="114"/>
      <c r="AB37" s="114"/>
      <c r="AC37" s="114"/>
      <c r="AD37" s="114"/>
      <c r="AE37" s="374"/>
      <c r="AF37" s="374"/>
      <c r="AG37" s="114"/>
      <c r="AH37" s="114"/>
      <c r="AI37" s="114"/>
      <c r="AJ37" s="114"/>
      <c r="AK37" s="114"/>
      <c r="AL37" s="114"/>
      <c r="AM37" s="114"/>
    </row>
    <row r="38" spans="1:39" x14ac:dyDescent="0.25">
      <c r="A38" s="358"/>
      <c r="B38" s="358"/>
      <c r="C38" s="358"/>
      <c r="D38" s="375"/>
      <c r="E38" s="375"/>
      <c r="F38" s="247"/>
      <c r="G38" s="247"/>
      <c r="H38" s="247"/>
      <c r="I38" s="247"/>
      <c r="J38" s="247"/>
      <c r="K38" s="247"/>
      <c r="L38" s="247"/>
      <c r="M38" s="375"/>
      <c r="N38" s="375"/>
      <c r="O38" s="247"/>
      <c r="P38" s="247"/>
      <c r="Q38" s="247"/>
      <c r="R38" s="247"/>
      <c r="S38" s="247"/>
      <c r="T38" s="247"/>
      <c r="U38" s="247"/>
      <c r="V38" s="375"/>
      <c r="W38" s="375"/>
      <c r="X38" s="247"/>
      <c r="Y38" s="247"/>
      <c r="Z38" s="247"/>
      <c r="AA38" s="247"/>
      <c r="AB38" s="247"/>
      <c r="AC38" s="247"/>
      <c r="AD38" s="247"/>
      <c r="AE38" s="375"/>
      <c r="AF38" s="375"/>
      <c r="AG38" s="247"/>
      <c r="AH38" s="247"/>
      <c r="AI38" s="247"/>
      <c r="AJ38" s="247"/>
      <c r="AK38" s="247"/>
      <c r="AL38" s="247"/>
      <c r="AM38" s="247"/>
    </row>
    <row r="39" spans="1:39" x14ac:dyDescent="0.25">
      <c r="A39" s="357"/>
      <c r="B39" s="357"/>
      <c r="C39" s="357"/>
      <c r="D39" s="374"/>
      <c r="E39" s="374"/>
      <c r="F39" s="114"/>
      <c r="G39" s="114"/>
      <c r="H39" s="114"/>
      <c r="I39" s="114"/>
      <c r="J39" s="114"/>
      <c r="K39" s="114"/>
      <c r="L39" s="114"/>
      <c r="M39" s="374"/>
      <c r="N39" s="374"/>
      <c r="O39" s="114"/>
      <c r="P39" s="114"/>
      <c r="Q39" s="114"/>
      <c r="R39" s="114"/>
      <c r="S39" s="114"/>
      <c r="T39" s="114"/>
      <c r="U39" s="114"/>
      <c r="V39" s="374"/>
      <c r="W39" s="374"/>
      <c r="X39" s="114"/>
      <c r="Y39" s="114"/>
      <c r="Z39" s="114"/>
      <c r="AA39" s="114"/>
      <c r="AB39" s="114"/>
      <c r="AC39" s="114"/>
      <c r="AD39" s="114"/>
      <c r="AE39" s="374"/>
      <c r="AF39" s="374"/>
      <c r="AG39" s="114"/>
      <c r="AH39" s="114"/>
      <c r="AI39" s="114"/>
      <c r="AJ39" s="114"/>
      <c r="AK39" s="114"/>
      <c r="AL39" s="114"/>
      <c r="AM39" s="114"/>
    </row>
    <row r="40" spans="1:39" x14ac:dyDescent="0.25">
      <c r="A40" s="358"/>
      <c r="B40" s="358"/>
      <c r="C40" s="358"/>
      <c r="D40" s="375"/>
      <c r="E40" s="375"/>
      <c r="F40" s="247"/>
      <c r="G40" s="247"/>
      <c r="H40" s="247"/>
      <c r="I40" s="247"/>
      <c r="J40" s="247"/>
      <c r="K40" s="247"/>
      <c r="L40" s="247"/>
      <c r="M40" s="375"/>
      <c r="N40" s="375"/>
      <c r="O40" s="247"/>
      <c r="P40" s="247"/>
      <c r="Q40" s="247"/>
      <c r="R40" s="247"/>
      <c r="S40" s="247"/>
      <c r="T40" s="247"/>
      <c r="U40" s="247"/>
      <c r="V40" s="375"/>
      <c r="W40" s="375"/>
      <c r="X40" s="247"/>
      <c r="Y40" s="247"/>
      <c r="Z40" s="247"/>
      <c r="AA40" s="247"/>
      <c r="AB40" s="247"/>
      <c r="AC40" s="247"/>
      <c r="AD40" s="247"/>
      <c r="AE40" s="375"/>
      <c r="AF40" s="375"/>
      <c r="AG40" s="247"/>
      <c r="AH40" s="247"/>
      <c r="AI40" s="247"/>
      <c r="AJ40" s="247"/>
      <c r="AK40" s="247"/>
      <c r="AL40" s="247"/>
      <c r="AM40" s="247"/>
    </row>
    <row r="41" spans="1:39" x14ac:dyDescent="0.25">
      <c r="A41" s="357"/>
      <c r="B41" s="357"/>
      <c r="C41" s="357"/>
      <c r="D41" s="374"/>
      <c r="E41" s="374"/>
      <c r="F41" s="114"/>
      <c r="G41" s="114"/>
      <c r="H41" s="114"/>
      <c r="I41" s="114"/>
      <c r="J41" s="114"/>
      <c r="K41" s="114"/>
      <c r="L41" s="114"/>
      <c r="M41" s="374"/>
      <c r="N41" s="374"/>
      <c r="O41" s="114"/>
      <c r="P41" s="114"/>
      <c r="Q41" s="114"/>
      <c r="R41" s="114"/>
      <c r="S41" s="114"/>
      <c r="T41" s="114"/>
      <c r="U41" s="114"/>
      <c r="V41" s="374"/>
      <c r="W41" s="374"/>
      <c r="X41" s="114"/>
      <c r="Y41" s="114"/>
      <c r="Z41" s="114"/>
      <c r="AA41" s="114"/>
      <c r="AB41" s="114"/>
      <c r="AC41" s="114"/>
      <c r="AD41" s="114"/>
      <c r="AE41" s="374"/>
      <c r="AF41" s="374"/>
      <c r="AG41" s="114"/>
      <c r="AH41" s="114"/>
      <c r="AI41" s="114"/>
      <c r="AJ41" s="114"/>
      <c r="AK41" s="114"/>
      <c r="AL41" s="114"/>
      <c r="AM41" s="114"/>
    </row>
    <row r="42" spans="1:39" x14ac:dyDescent="0.25">
      <c r="A42" s="358"/>
      <c r="B42" s="358"/>
      <c r="C42" s="358"/>
      <c r="D42" s="375"/>
      <c r="E42" s="375"/>
      <c r="F42" s="247"/>
      <c r="G42" s="247"/>
      <c r="H42" s="247"/>
      <c r="I42" s="247"/>
      <c r="J42" s="247"/>
      <c r="K42" s="247"/>
      <c r="L42" s="247"/>
      <c r="M42" s="375"/>
      <c r="N42" s="375"/>
      <c r="O42" s="247"/>
      <c r="P42" s="247"/>
      <c r="Q42" s="247"/>
      <c r="R42" s="247"/>
      <c r="S42" s="247"/>
      <c r="T42" s="247"/>
      <c r="U42" s="247"/>
      <c r="V42" s="375"/>
      <c r="W42" s="375"/>
      <c r="X42" s="247"/>
      <c r="Y42" s="247"/>
      <c r="Z42" s="247"/>
      <c r="AA42" s="247"/>
      <c r="AB42" s="247"/>
      <c r="AC42" s="247"/>
      <c r="AD42" s="247"/>
      <c r="AE42" s="375"/>
      <c r="AF42" s="375"/>
      <c r="AG42" s="247"/>
      <c r="AH42" s="247"/>
      <c r="AI42" s="247"/>
      <c r="AJ42" s="247"/>
      <c r="AK42" s="247"/>
      <c r="AL42" s="247"/>
      <c r="AM42" s="247"/>
    </row>
    <row r="43" spans="1:39" x14ac:dyDescent="0.25">
      <c r="A43" s="357"/>
      <c r="B43" s="357"/>
      <c r="C43" s="357"/>
      <c r="D43" s="374"/>
      <c r="E43" s="374"/>
      <c r="F43" s="114"/>
      <c r="G43" s="114"/>
      <c r="H43" s="114"/>
      <c r="I43" s="114"/>
      <c r="J43" s="114"/>
      <c r="K43" s="114"/>
      <c r="L43" s="114"/>
      <c r="M43" s="374"/>
      <c r="N43" s="374"/>
      <c r="O43" s="114"/>
      <c r="P43" s="114"/>
      <c r="Q43" s="114"/>
      <c r="R43" s="114"/>
      <c r="S43" s="114"/>
      <c r="T43" s="114"/>
      <c r="U43" s="114"/>
      <c r="V43" s="374"/>
      <c r="W43" s="374"/>
      <c r="X43" s="114"/>
      <c r="Y43" s="114"/>
      <c r="Z43" s="114"/>
      <c r="AA43" s="114"/>
      <c r="AB43" s="114"/>
      <c r="AC43" s="114"/>
      <c r="AD43" s="114"/>
      <c r="AE43" s="374"/>
      <c r="AF43" s="374"/>
      <c r="AG43" s="114"/>
      <c r="AH43" s="114"/>
      <c r="AI43" s="114"/>
      <c r="AJ43" s="114"/>
      <c r="AK43" s="114"/>
      <c r="AL43" s="114"/>
      <c r="AM43" s="114"/>
    </row>
    <row r="44" spans="1:39" x14ac:dyDescent="0.25">
      <c r="A44" s="358"/>
      <c r="B44" s="358"/>
      <c r="C44" s="358"/>
      <c r="D44" s="375"/>
      <c r="E44" s="375"/>
      <c r="F44" s="247"/>
      <c r="G44" s="247"/>
      <c r="H44" s="247"/>
      <c r="I44" s="247"/>
      <c r="J44" s="247"/>
      <c r="K44" s="247"/>
      <c r="L44" s="247"/>
      <c r="M44" s="375"/>
      <c r="N44" s="375"/>
      <c r="O44" s="247"/>
      <c r="P44" s="247"/>
      <c r="Q44" s="247"/>
      <c r="R44" s="247"/>
      <c r="S44" s="247"/>
      <c r="T44" s="247"/>
      <c r="U44" s="247"/>
      <c r="V44" s="375"/>
      <c r="W44" s="375"/>
      <c r="X44" s="247"/>
      <c r="Y44" s="247"/>
      <c r="Z44" s="247"/>
      <c r="AA44" s="247"/>
      <c r="AB44" s="247"/>
      <c r="AC44" s="247"/>
      <c r="AD44" s="247"/>
      <c r="AE44" s="375"/>
      <c r="AF44" s="375"/>
      <c r="AG44" s="247"/>
      <c r="AH44" s="247"/>
      <c r="AI44" s="247"/>
      <c r="AJ44" s="247"/>
      <c r="AK44" s="247"/>
      <c r="AL44" s="247"/>
      <c r="AM44" s="247"/>
    </row>
    <row r="45" spans="1:39" x14ac:dyDescent="0.25">
      <c r="A45" s="357"/>
      <c r="B45" s="357"/>
      <c r="C45" s="357"/>
      <c r="D45" s="374"/>
      <c r="E45" s="374"/>
      <c r="F45" s="114"/>
      <c r="G45" s="114"/>
      <c r="H45" s="114"/>
      <c r="I45" s="114"/>
      <c r="J45" s="114"/>
      <c r="K45" s="114"/>
      <c r="L45" s="114"/>
      <c r="M45" s="374"/>
      <c r="N45" s="374"/>
      <c r="O45" s="114"/>
      <c r="P45" s="114"/>
      <c r="Q45" s="114"/>
      <c r="R45" s="114"/>
      <c r="S45" s="114"/>
      <c r="T45" s="114"/>
      <c r="U45" s="114"/>
      <c r="V45" s="374"/>
      <c r="W45" s="374"/>
      <c r="X45" s="114"/>
      <c r="Y45" s="114"/>
      <c r="Z45" s="114"/>
      <c r="AA45" s="114"/>
      <c r="AB45" s="114"/>
      <c r="AC45" s="114"/>
      <c r="AD45" s="114"/>
      <c r="AE45" s="374"/>
      <c r="AF45" s="374"/>
      <c r="AG45" s="114"/>
      <c r="AH45" s="114"/>
      <c r="AI45" s="114"/>
      <c r="AJ45" s="114"/>
      <c r="AK45" s="114"/>
      <c r="AL45" s="114"/>
      <c r="AM45" s="114"/>
    </row>
    <row r="46" spans="1:39" x14ac:dyDescent="0.25">
      <c r="A46" s="358"/>
      <c r="B46" s="358"/>
      <c r="C46" s="358"/>
      <c r="D46" s="375"/>
      <c r="E46" s="375"/>
      <c r="F46" s="247"/>
      <c r="G46" s="247"/>
      <c r="H46" s="247"/>
      <c r="I46" s="247"/>
      <c r="J46" s="247"/>
      <c r="K46" s="247"/>
      <c r="L46" s="247"/>
      <c r="M46" s="375"/>
      <c r="N46" s="375"/>
      <c r="O46" s="247"/>
      <c r="P46" s="247"/>
      <c r="Q46" s="247"/>
      <c r="R46" s="247"/>
      <c r="S46" s="247"/>
      <c r="T46" s="247"/>
      <c r="U46" s="247"/>
      <c r="V46" s="375"/>
      <c r="W46" s="375"/>
      <c r="X46" s="247"/>
      <c r="Y46" s="247"/>
      <c r="Z46" s="247"/>
      <c r="AA46" s="247"/>
      <c r="AB46" s="247"/>
      <c r="AC46" s="247"/>
      <c r="AD46" s="247"/>
      <c r="AE46" s="375"/>
      <c r="AF46" s="375"/>
      <c r="AG46" s="247"/>
      <c r="AH46" s="247"/>
      <c r="AI46" s="247"/>
      <c r="AJ46" s="247"/>
      <c r="AK46" s="247"/>
      <c r="AL46" s="247"/>
      <c r="AM46" s="247"/>
    </row>
    <row r="47" spans="1:39" x14ac:dyDescent="0.25">
      <c r="A47" s="357"/>
      <c r="B47" s="357"/>
      <c r="C47" s="357"/>
      <c r="D47" s="374"/>
      <c r="E47" s="374"/>
      <c r="F47" s="114"/>
      <c r="G47" s="114"/>
      <c r="H47" s="114"/>
      <c r="I47" s="114"/>
      <c r="J47" s="114"/>
      <c r="K47" s="114"/>
      <c r="L47" s="114"/>
      <c r="M47" s="374"/>
      <c r="N47" s="374"/>
      <c r="O47" s="114"/>
      <c r="P47" s="114"/>
      <c r="Q47" s="114"/>
      <c r="R47" s="114"/>
      <c r="S47" s="114"/>
      <c r="T47" s="114"/>
      <c r="U47" s="114"/>
      <c r="V47" s="374"/>
      <c r="W47" s="374"/>
      <c r="X47" s="114"/>
      <c r="Y47" s="114"/>
      <c r="Z47" s="114"/>
      <c r="AA47" s="114"/>
      <c r="AB47" s="114"/>
      <c r="AC47" s="114"/>
      <c r="AD47" s="114"/>
      <c r="AE47" s="374"/>
      <c r="AF47" s="374"/>
      <c r="AG47" s="114"/>
      <c r="AH47" s="114"/>
      <c r="AI47" s="114"/>
      <c r="AJ47" s="114"/>
      <c r="AK47" s="114"/>
      <c r="AL47" s="114"/>
      <c r="AM47" s="114"/>
    </row>
    <row r="48" spans="1:39" x14ac:dyDescent="0.25">
      <c r="A48" s="358"/>
      <c r="B48" s="358"/>
      <c r="C48" s="358"/>
      <c r="D48" s="375"/>
      <c r="E48" s="375"/>
      <c r="F48" s="247"/>
      <c r="G48" s="247"/>
      <c r="H48" s="247"/>
      <c r="I48" s="247"/>
      <c r="J48" s="247"/>
      <c r="K48" s="247"/>
      <c r="L48" s="247"/>
      <c r="M48" s="375"/>
      <c r="N48" s="375"/>
      <c r="O48" s="247"/>
      <c r="P48" s="247"/>
      <c r="Q48" s="247"/>
      <c r="R48" s="247"/>
      <c r="S48" s="247"/>
      <c r="T48" s="247"/>
      <c r="U48" s="247"/>
      <c r="V48" s="375"/>
      <c r="W48" s="375"/>
      <c r="X48" s="247"/>
      <c r="Y48" s="247"/>
      <c r="Z48" s="247"/>
      <c r="AA48" s="247"/>
      <c r="AB48" s="247"/>
      <c r="AC48" s="247"/>
      <c r="AD48" s="247"/>
      <c r="AE48" s="375"/>
      <c r="AF48" s="375"/>
      <c r="AG48" s="247"/>
      <c r="AH48" s="247"/>
      <c r="AI48" s="247"/>
      <c r="AJ48" s="247"/>
      <c r="AK48" s="247"/>
      <c r="AL48" s="247"/>
      <c r="AM48" s="247"/>
    </row>
    <row r="49" spans="1:39" x14ac:dyDescent="0.25">
      <c r="A49" s="357"/>
      <c r="B49" s="357"/>
      <c r="C49" s="357"/>
      <c r="D49" s="374"/>
      <c r="E49" s="374"/>
      <c r="F49" s="114"/>
      <c r="G49" s="114"/>
      <c r="H49" s="114"/>
      <c r="I49" s="114"/>
      <c r="J49" s="114"/>
      <c r="K49" s="114"/>
      <c r="L49" s="114"/>
      <c r="M49" s="374"/>
      <c r="N49" s="374"/>
      <c r="O49" s="114"/>
      <c r="P49" s="114"/>
      <c r="Q49" s="114"/>
      <c r="R49" s="114"/>
      <c r="S49" s="114"/>
      <c r="T49" s="114"/>
      <c r="U49" s="114"/>
      <c r="V49" s="374"/>
      <c r="W49" s="374"/>
      <c r="X49" s="114"/>
      <c r="Y49" s="114"/>
      <c r="Z49" s="114"/>
      <c r="AA49" s="114"/>
      <c r="AB49" s="114"/>
      <c r="AC49" s="114"/>
      <c r="AD49" s="114"/>
      <c r="AE49" s="374"/>
      <c r="AF49" s="374"/>
      <c r="AG49" s="114"/>
      <c r="AH49" s="114"/>
      <c r="AI49" s="114"/>
      <c r="AJ49" s="114"/>
      <c r="AK49" s="114"/>
      <c r="AL49" s="114"/>
      <c r="AM49" s="114"/>
    </row>
    <row r="50" spans="1:39" x14ac:dyDescent="0.25">
      <c r="A50" s="358"/>
      <c r="B50" s="358"/>
      <c r="C50" s="358"/>
      <c r="D50" s="375"/>
      <c r="E50" s="375"/>
      <c r="F50" s="247"/>
      <c r="G50" s="247"/>
      <c r="H50" s="247"/>
      <c r="I50" s="247"/>
      <c r="J50" s="247"/>
      <c r="K50" s="247"/>
      <c r="L50" s="247"/>
      <c r="M50" s="375"/>
      <c r="N50" s="375"/>
      <c r="O50" s="247"/>
      <c r="P50" s="247"/>
      <c r="Q50" s="247"/>
      <c r="R50" s="247"/>
      <c r="S50" s="247"/>
      <c r="T50" s="247"/>
      <c r="U50" s="247"/>
      <c r="V50" s="375"/>
      <c r="W50" s="375"/>
      <c r="X50" s="247"/>
      <c r="Y50" s="247"/>
      <c r="Z50" s="247"/>
      <c r="AA50" s="247"/>
      <c r="AB50" s="247"/>
      <c r="AC50" s="247"/>
      <c r="AD50" s="247"/>
      <c r="AE50" s="375"/>
      <c r="AF50" s="375"/>
      <c r="AG50" s="247"/>
      <c r="AH50" s="247"/>
      <c r="AI50" s="247"/>
      <c r="AJ50" s="247"/>
      <c r="AK50" s="247"/>
      <c r="AL50" s="247"/>
      <c r="AM50" s="247"/>
    </row>
    <row r="51" spans="1:39" x14ac:dyDescent="0.25">
      <c r="A51" s="359" t="str">
        <f>Instructions!A4</f>
        <v>Version 3.1   07-27-2022</v>
      </c>
      <c r="B51" s="360"/>
      <c r="C51" s="360"/>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row>
  </sheetData>
  <sheetProtection password="E992" sheet="1" objects="1" scenarios="1"/>
  <mergeCells count="4">
    <mergeCell ref="D1:L1"/>
    <mergeCell ref="M1:U1"/>
    <mergeCell ref="V1:AD1"/>
    <mergeCell ref="AE1:AM1"/>
  </mergeCells>
  <conditionalFormatting sqref="A3:C50">
    <cfRule type="expression" dxfId="10" priority="1">
      <formula>"AND(LEN(A3)&gt;0,ISERROR(MATCH(A3,'Session Tracking'!$A$4:$A$103,0)))"</formula>
    </cfRule>
  </conditionalFormatting>
  <dataValidations count="1">
    <dataValidation type="whole" allowBlank="1" showInputMessage="1" showErrorMessage="1" error="Enter 0 - 19 only" sqref="D3:D50 V3:V50 M3:M50 AE3:AE50" xr:uid="{45AD5699-F079-4E23-AB35-19BA79EFB7B3}">
      <formula1>0</formula1>
      <formula2>19</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920B002-B542-4D7B-B136-C1AE6CA1C622}">
          <x14:formula1>
            <xm:f>calcs!$F$30:$F$43</xm:f>
          </x14:formula1>
          <xm:sqref>E3:E50 N3:N50 W3:W50 AF3:AF50</xm:sqref>
        </x14:dataValidation>
        <x14:dataValidation type="list" allowBlank="1" showInputMessage="1" showErrorMessage="1" errorTitle="Enter only" error="Female_x000a_Male_x000a_Other" xr:uid="{333D70E8-94A0-4223-9C21-EE4B04CC46A3}">
          <x14:formula1>
            <xm:f>calcs!$A$30:$A$32</xm:f>
          </x14:formula1>
          <xm:sqref>F3:F50 O3:O50 X3:X50 AG3:AG50</xm:sqref>
        </x14:dataValidation>
        <x14:dataValidation type="list" allowBlank="1" showInputMessage="1" showErrorMessage="1" errorTitle="Enter only" error="One Parent_x000a_Two Parents_x000a_Guardian/Foster Parent/Relative_x000a_Other" xr:uid="{D6DA7D1D-9DFA-4526-A7D4-60140E5A9B44}">
          <x14:formula1>
            <xm:f>calcs!$G$30:$G$33</xm:f>
          </x14:formula1>
          <xm:sqref>H3:H50 Q3:Q50 Z3:Z50 AI3:AI50</xm:sqref>
        </x14:dataValidation>
        <x14:dataValidation type="list" allowBlank="1" showInputMessage="1" showErrorMessage="1" errorTitle="Enter only" error="American Indian/Alaskan Native_x000a_Asian_x000a_Black or African American_x000a_Native Hawaiian, other Pacific Islander_x000a_White_x000a_Other" xr:uid="{DB4F20C1-4CF1-4F81-A1FA-8086711A25B1}">
          <x14:formula1>
            <xm:f>calcs!$D$30:$D$35</xm:f>
          </x14:formula1>
          <xm:sqref>I3:I50 R3:R50 AA3:AA50 AJ3:AJ50</xm:sqref>
        </x14:dataValidation>
        <x14:dataValidation type="list" allowBlank="1" showInputMessage="1" showErrorMessage="1" errorTitle="Enter only" error="No_x000a_Yes" xr:uid="{2C69D51E-6239-49DA-ADBE-8A7ED91D400B}">
          <x14:formula1>
            <xm:f>calcs!$E$30:$E$31</xm:f>
          </x14:formula1>
          <xm:sqref>K3:K50 T3:T50 AC3:AC50 AL3:AL50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3217F-83FF-4DED-9583-C5EC1200DC0C}">
  <sheetPr codeName="Sheet8"/>
  <dimension ref="A1:CY178"/>
  <sheetViews>
    <sheetView zoomScaleNormal="100" workbookViewId="0">
      <pane xSplit="3" ySplit="3" topLeftCell="D4" activePane="bottomRight" state="frozen"/>
      <selection pane="topRight" activeCell="D1" sqref="D1"/>
      <selection pane="bottomLeft" activeCell="A4" sqref="A4"/>
      <selection pane="bottomRight" activeCell="D5" sqref="D5"/>
    </sheetView>
  </sheetViews>
  <sheetFormatPr defaultRowHeight="15" x14ac:dyDescent="0.25"/>
  <cols>
    <col min="1" max="1" width="13.5703125" customWidth="1"/>
    <col min="2" max="2" width="11.42578125" customWidth="1"/>
    <col min="4" max="103" width="9.5703125" customWidth="1"/>
  </cols>
  <sheetData>
    <row r="1" spans="1:103" ht="33.950000000000003" customHeight="1" x14ac:dyDescent="0.25">
      <c r="A1" s="305" t="s">
        <v>392</v>
      </c>
      <c r="B1" s="142"/>
      <c r="C1" s="119"/>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row>
    <row r="2" spans="1:103" x14ac:dyDescent="0.25">
      <c r="A2" s="120"/>
      <c r="B2" s="143"/>
      <c r="C2" s="121" t="s">
        <v>131</v>
      </c>
      <c r="D2" s="251" t="str">
        <f>IF(LEN(D71)&gt;0,VLOOKUP(MONTH(D71),calcs!$M$1:$N$13,2,FALSE),"")</f>
        <v/>
      </c>
      <c r="E2" s="251" t="str">
        <f>IF(LEN(E71)&gt;0,VLOOKUP(MONTH(E71),calcs!$M$1:$N$13,2,FALSE),"")</f>
        <v/>
      </c>
      <c r="F2" s="251" t="str">
        <f>IF(LEN(F71)&gt;0,VLOOKUP(MONTH(F71),calcs!$M$1:$N$13,2,FALSE),"")</f>
        <v/>
      </c>
      <c r="G2" s="251" t="str">
        <f>IF(LEN(G71)&gt;0,VLOOKUP(MONTH(G71),calcs!$M$1:$N$13,2,FALSE),"")</f>
        <v/>
      </c>
      <c r="H2" s="251" t="str">
        <f>IF(LEN(H71)&gt;0,VLOOKUP(MONTH(H71),calcs!$M$1:$N$13,2,FALSE),"")</f>
        <v/>
      </c>
      <c r="I2" s="251" t="str">
        <f>IF(LEN(I71)&gt;0,VLOOKUP(MONTH(I71),calcs!$M$1:$N$13,2,FALSE),"")</f>
        <v/>
      </c>
      <c r="J2" s="251" t="str">
        <f>IF(LEN(J71)&gt;0,VLOOKUP(MONTH(J71),calcs!$M$1:$N$13,2,FALSE),"")</f>
        <v/>
      </c>
      <c r="K2" s="251" t="str">
        <f>IF(LEN(K71)&gt;0,VLOOKUP(MONTH(K71),calcs!$M$1:$N$13,2,FALSE),"")</f>
        <v/>
      </c>
      <c r="L2" s="251" t="str">
        <f>IF(LEN(L71)&gt;0,VLOOKUP(MONTH(L71),calcs!$M$1:$N$13,2,FALSE),"")</f>
        <v/>
      </c>
      <c r="M2" s="251" t="str">
        <f>IF(LEN(M71)&gt;0,VLOOKUP(MONTH(M71),calcs!$M$1:$N$13,2,FALSE),"")</f>
        <v/>
      </c>
      <c r="N2" s="251" t="str">
        <f>IF(LEN(N71)&gt;0,VLOOKUP(MONTH(N71),calcs!$M$1:$N$13,2,FALSE),"")</f>
        <v/>
      </c>
      <c r="O2" s="251" t="str">
        <f>IF(LEN(O71)&gt;0,VLOOKUP(MONTH(O71),calcs!$M$1:$N$13,2,FALSE),"")</f>
        <v/>
      </c>
      <c r="P2" s="251" t="str">
        <f>IF(LEN(P71)&gt;0,VLOOKUP(MONTH(P71),calcs!$M$1:$N$13,2,FALSE),"")</f>
        <v/>
      </c>
      <c r="Q2" s="251" t="str">
        <f>IF(LEN(Q71)&gt;0,VLOOKUP(MONTH(Q71),calcs!$M$1:$N$13,2,FALSE),"")</f>
        <v/>
      </c>
      <c r="R2" s="251" t="str">
        <f>IF(LEN(R71)&gt;0,VLOOKUP(MONTH(R71),calcs!$M$1:$N$13,2,FALSE),"")</f>
        <v/>
      </c>
      <c r="S2" s="251" t="str">
        <f>IF(LEN(S71)&gt;0,VLOOKUP(MONTH(S71),calcs!$M$1:$N$13,2,FALSE),"")</f>
        <v/>
      </c>
      <c r="T2" s="251" t="str">
        <f>IF(LEN(T71)&gt;0,VLOOKUP(MONTH(T71),calcs!$M$1:$N$13,2,FALSE),"")</f>
        <v/>
      </c>
      <c r="U2" s="251" t="str">
        <f>IF(LEN(U71)&gt;0,VLOOKUP(MONTH(U71),calcs!$M$1:$N$13,2,FALSE),"")</f>
        <v/>
      </c>
      <c r="V2" s="251" t="str">
        <f>IF(LEN(V71)&gt;0,VLOOKUP(MONTH(V71),calcs!$M$1:$N$13,2,FALSE),"")</f>
        <v/>
      </c>
      <c r="W2" s="251" t="str">
        <f>IF(LEN(W71)&gt;0,VLOOKUP(MONTH(W71),calcs!$M$1:$N$13,2,FALSE),"")</f>
        <v/>
      </c>
      <c r="X2" s="251" t="str">
        <f>IF(LEN(X71)&gt;0,VLOOKUP(MONTH(X71),calcs!$M$1:$N$13,2,FALSE),"")</f>
        <v/>
      </c>
      <c r="Y2" s="251" t="str">
        <f>IF(LEN(Y71)&gt;0,VLOOKUP(MONTH(Y71),calcs!$M$1:$N$13,2,FALSE),"")</f>
        <v/>
      </c>
      <c r="Z2" s="251" t="str">
        <f>IF(LEN(Z71)&gt;0,VLOOKUP(MONTH(Z71),calcs!$M$1:$N$13,2,FALSE),"")</f>
        <v/>
      </c>
      <c r="AA2" s="251" t="str">
        <f>IF(LEN(AA71)&gt;0,VLOOKUP(MONTH(AA71),calcs!$M$1:$N$13,2,FALSE),"")</f>
        <v/>
      </c>
      <c r="AB2" s="251" t="str">
        <f>IF(LEN(AB71)&gt;0,VLOOKUP(MONTH(AB71),calcs!$M$1:$N$13,2,FALSE),"")</f>
        <v/>
      </c>
      <c r="AC2" s="251" t="str">
        <f>IF(LEN(AC71)&gt;0,VLOOKUP(MONTH(AC71),calcs!$M$1:$N$13,2,FALSE),"")</f>
        <v/>
      </c>
      <c r="AD2" s="251" t="str">
        <f>IF(LEN(AD71)&gt;0,VLOOKUP(MONTH(AD71),calcs!$M$1:$N$13,2,FALSE),"")</f>
        <v/>
      </c>
      <c r="AE2" s="251" t="str">
        <f>IF(LEN(AE71)&gt;0,VLOOKUP(MONTH(AE71),calcs!$M$1:$N$13,2,FALSE),"")</f>
        <v/>
      </c>
      <c r="AF2" s="251" t="str">
        <f>IF(LEN(AF71)&gt;0,VLOOKUP(MONTH(AF71),calcs!$M$1:$N$13,2,FALSE),"")</f>
        <v/>
      </c>
      <c r="AG2" s="251" t="str">
        <f>IF(LEN(AG71)&gt;0,VLOOKUP(MONTH(AG71),calcs!$M$1:$N$13,2,FALSE),"")</f>
        <v/>
      </c>
      <c r="AH2" s="251" t="str">
        <f>IF(LEN(AH71)&gt;0,VLOOKUP(MONTH(AH71),calcs!$M$1:$N$13,2,FALSE),"")</f>
        <v/>
      </c>
      <c r="AI2" s="251" t="str">
        <f>IF(LEN(AI71)&gt;0,VLOOKUP(MONTH(AI71),calcs!$M$1:$N$13,2,FALSE),"")</f>
        <v/>
      </c>
      <c r="AJ2" s="251" t="str">
        <f>IF(LEN(AJ71)&gt;0,VLOOKUP(MONTH(AJ71),calcs!$M$1:$N$13,2,FALSE),"")</f>
        <v/>
      </c>
      <c r="AK2" s="251" t="str">
        <f>IF(LEN(AK71)&gt;0,VLOOKUP(MONTH(AK71),calcs!$M$1:$N$13,2,FALSE),"")</f>
        <v/>
      </c>
      <c r="AL2" s="251" t="str">
        <f>IF(LEN(AL71)&gt;0,VLOOKUP(MONTH(AL71),calcs!$M$1:$N$13,2,FALSE),"")</f>
        <v/>
      </c>
      <c r="AM2" s="251" t="str">
        <f>IF(LEN(AM71)&gt;0,VLOOKUP(MONTH(AM71),calcs!$M$1:$N$13,2,FALSE),"")</f>
        <v/>
      </c>
      <c r="AN2" s="251" t="str">
        <f>IF(LEN(AN71)&gt;0,VLOOKUP(MONTH(AN71),calcs!$M$1:$N$13,2,FALSE),"")</f>
        <v/>
      </c>
      <c r="AO2" s="251" t="str">
        <f>IF(LEN(AO71)&gt;0,VLOOKUP(MONTH(AO71),calcs!$M$1:$N$13,2,FALSE),"")</f>
        <v/>
      </c>
      <c r="AP2" s="251" t="str">
        <f>IF(LEN(AP71)&gt;0,VLOOKUP(MONTH(AP71),calcs!$M$1:$N$13,2,FALSE),"")</f>
        <v/>
      </c>
      <c r="AQ2" s="251" t="str">
        <f>IF(LEN(AQ71)&gt;0,VLOOKUP(MONTH(AQ71),calcs!$M$1:$N$13,2,FALSE),"")</f>
        <v/>
      </c>
      <c r="AR2" s="251" t="str">
        <f>IF(LEN(AR71)&gt;0,VLOOKUP(MONTH(AR71),calcs!$M$1:$N$13,2,FALSE),"")</f>
        <v/>
      </c>
      <c r="AS2" s="251" t="str">
        <f>IF(LEN(AS71)&gt;0,VLOOKUP(MONTH(AS71),calcs!$M$1:$N$13,2,FALSE),"")</f>
        <v/>
      </c>
      <c r="AT2" s="251" t="str">
        <f>IF(LEN(AT71)&gt;0,VLOOKUP(MONTH(AT71),calcs!$M$1:$N$13,2,FALSE),"")</f>
        <v/>
      </c>
      <c r="AU2" s="251" t="str">
        <f>IF(LEN(AU71)&gt;0,VLOOKUP(MONTH(AU71),calcs!$M$1:$N$13,2,FALSE),"")</f>
        <v/>
      </c>
      <c r="AV2" s="251" t="str">
        <f>IF(LEN(AV71)&gt;0,VLOOKUP(MONTH(AV71),calcs!$M$1:$N$13,2,FALSE),"")</f>
        <v/>
      </c>
      <c r="AW2" s="251" t="str">
        <f>IF(LEN(AW71)&gt;0,VLOOKUP(MONTH(AW71),calcs!$M$1:$N$13,2,FALSE),"")</f>
        <v/>
      </c>
      <c r="AX2" s="251" t="str">
        <f>IF(LEN(AX71)&gt;0,VLOOKUP(MONTH(AX71),calcs!$M$1:$N$13,2,FALSE),"")</f>
        <v/>
      </c>
      <c r="AY2" s="251" t="str">
        <f>IF(LEN(AY71)&gt;0,VLOOKUP(MONTH(AY71),calcs!$M$1:$N$13,2,FALSE),"")</f>
        <v/>
      </c>
      <c r="AZ2" s="251" t="str">
        <f>IF(LEN(AZ71)&gt;0,VLOOKUP(MONTH(AZ71),calcs!$M$1:$N$13,2,FALSE),"")</f>
        <v/>
      </c>
      <c r="BA2" s="251" t="str">
        <f>IF(LEN(BA71)&gt;0,VLOOKUP(MONTH(BA71),calcs!$M$1:$N$13,2,FALSE),"")</f>
        <v/>
      </c>
      <c r="BB2" s="251" t="str">
        <f>IF(LEN(BB71)&gt;0,VLOOKUP(MONTH(BB71),calcs!$M$1:$N$13,2,FALSE),"")</f>
        <v/>
      </c>
      <c r="BC2" s="251" t="str">
        <f>IF(LEN(BC71)&gt;0,VLOOKUP(MONTH(BC71),calcs!$M$1:$N$13,2,FALSE),"")</f>
        <v/>
      </c>
      <c r="BD2" s="251" t="str">
        <f>IF(LEN(BD71)&gt;0,VLOOKUP(MONTH(BD71),calcs!$M$1:$N$13,2,FALSE),"")</f>
        <v/>
      </c>
      <c r="BE2" s="251" t="str">
        <f>IF(LEN(BE71)&gt;0,VLOOKUP(MONTH(BE71),calcs!$M$1:$N$13,2,FALSE),"")</f>
        <v/>
      </c>
      <c r="BF2" s="251" t="str">
        <f>IF(LEN(BF71)&gt;0,VLOOKUP(MONTH(BF71),calcs!$M$1:$N$13,2,FALSE),"")</f>
        <v/>
      </c>
      <c r="BG2" s="251" t="str">
        <f>IF(LEN(BG71)&gt;0,VLOOKUP(MONTH(BG71),calcs!$M$1:$N$13,2,FALSE),"")</f>
        <v/>
      </c>
      <c r="BH2" s="251" t="str">
        <f>IF(LEN(BH71)&gt;0,VLOOKUP(MONTH(BH71),calcs!$M$1:$N$13,2,FALSE),"")</f>
        <v/>
      </c>
      <c r="BI2" s="251" t="str">
        <f>IF(LEN(BI71)&gt;0,VLOOKUP(MONTH(BI71),calcs!$M$1:$N$13,2,FALSE),"")</f>
        <v/>
      </c>
      <c r="BJ2" s="251" t="str">
        <f>IF(LEN(BJ71)&gt;0,VLOOKUP(MONTH(BJ71),calcs!$M$1:$N$13,2,FALSE),"")</f>
        <v/>
      </c>
      <c r="BK2" s="251" t="str">
        <f>IF(LEN(BK71)&gt;0,VLOOKUP(MONTH(BK71),calcs!$M$1:$N$13,2,FALSE),"")</f>
        <v/>
      </c>
      <c r="BL2" s="251" t="str">
        <f>IF(LEN(BL71)&gt;0,VLOOKUP(MONTH(BL71),calcs!$M$1:$N$13,2,FALSE),"")</f>
        <v/>
      </c>
      <c r="BM2" s="251" t="str">
        <f>IF(LEN(BM71)&gt;0,VLOOKUP(MONTH(BM71),calcs!$M$1:$N$13,2,FALSE),"")</f>
        <v/>
      </c>
      <c r="BN2" s="251" t="str">
        <f>IF(LEN(BN71)&gt;0,VLOOKUP(MONTH(BN71),calcs!$M$1:$N$13,2,FALSE),"")</f>
        <v/>
      </c>
      <c r="BO2" s="251" t="str">
        <f>IF(LEN(BO71)&gt;0,VLOOKUP(MONTH(BO71),calcs!$M$1:$N$13,2,FALSE),"")</f>
        <v/>
      </c>
      <c r="BP2" s="251" t="str">
        <f>IF(LEN(BP71)&gt;0,VLOOKUP(MONTH(BP71),calcs!$M$1:$N$13,2,FALSE),"")</f>
        <v/>
      </c>
      <c r="BQ2" s="251" t="str">
        <f>IF(LEN(BQ71)&gt;0,VLOOKUP(MONTH(BQ71),calcs!$M$1:$N$13,2,FALSE),"")</f>
        <v/>
      </c>
      <c r="BR2" s="251" t="str">
        <f>IF(LEN(BR71)&gt;0,VLOOKUP(MONTH(BR71),calcs!$M$1:$N$13,2,FALSE),"")</f>
        <v/>
      </c>
      <c r="BS2" s="251" t="str">
        <f>IF(LEN(BS71)&gt;0,VLOOKUP(MONTH(BS71),calcs!$M$1:$N$13,2,FALSE),"")</f>
        <v/>
      </c>
      <c r="BT2" s="251" t="str">
        <f>IF(LEN(BT71)&gt;0,VLOOKUP(MONTH(BT71),calcs!$M$1:$N$13,2,FALSE),"")</f>
        <v/>
      </c>
      <c r="BU2" s="251" t="str">
        <f>IF(LEN(BU71)&gt;0,VLOOKUP(MONTH(BU71),calcs!$M$1:$N$13,2,FALSE),"")</f>
        <v/>
      </c>
      <c r="BV2" s="251" t="str">
        <f>IF(LEN(BV71)&gt;0,VLOOKUP(MONTH(BV71),calcs!$M$1:$N$13,2,FALSE),"")</f>
        <v/>
      </c>
      <c r="BW2" s="251" t="str">
        <f>IF(LEN(BW71)&gt;0,VLOOKUP(MONTH(BW71),calcs!$M$1:$N$13,2,FALSE),"")</f>
        <v/>
      </c>
      <c r="BX2" s="251" t="str">
        <f>IF(LEN(BX71)&gt;0,VLOOKUP(MONTH(BX71),calcs!$M$1:$N$13,2,FALSE),"")</f>
        <v/>
      </c>
      <c r="BY2" s="251" t="str">
        <f>IF(LEN(BY71)&gt;0,VLOOKUP(MONTH(BY71),calcs!$M$1:$N$13,2,FALSE),"")</f>
        <v/>
      </c>
      <c r="BZ2" s="251" t="str">
        <f>IF(LEN(BZ71)&gt;0,VLOOKUP(MONTH(BZ71),calcs!$M$1:$N$13,2,FALSE),"")</f>
        <v/>
      </c>
      <c r="CA2" s="251" t="str">
        <f>IF(LEN(CA71)&gt;0,VLOOKUP(MONTH(CA71),calcs!$M$1:$N$13,2,FALSE),"")</f>
        <v/>
      </c>
      <c r="CB2" s="251" t="str">
        <f>IF(LEN(CB71)&gt;0,VLOOKUP(MONTH(CB71),calcs!$M$1:$N$13,2,FALSE),"")</f>
        <v/>
      </c>
      <c r="CC2" s="251" t="str">
        <f>IF(LEN(CC71)&gt;0,VLOOKUP(MONTH(CC71),calcs!$M$1:$N$13,2,FALSE),"")</f>
        <v/>
      </c>
      <c r="CD2" s="251" t="str">
        <f>IF(LEN(CD71)&gt;0,VLOOKUP(MONTH(CD71),calcs!$M$1:$N$13,2,FALSE),"")</f>
        <v/>
      </c>
      <c r="CE2" s="251" t="str">
        <f>IF(LEN(CE71)&gt;0,VLOOKUP(MONTH(CE71),calcs!$M$1:$N$13,2,FALSE),"")</f>
        <v/>
      </c>
      <c r="CF2" s="251" t="str">
        <f>IF(LEN(CF71)&gt;0,VLOOKUP(MONTH(CF71),calcs!$M$1:$N$13,2,FALSE),"")</f>
        <v/>
      </c>
      <c r="CG2" s="251" t="str">
        <f>IF(LEN(CG71)&gt;0,VLOOKUP(MONTH(CG71),calcs!$M$1:$N$13,2,FALSE),"")</f>
        <v/>
      </c>
      <c r="CH2" s="251" t="str">
        <f>IF(LEN(CH71)&gt;0,VLOOKUP(MONTH(CH71),calcs!$M$1:$N$13,2,FALSE),"")</f>
        <v/>
      </c>
      <c r="CI2" s="251" t="str">
        <f>IF(LEN(CI71)&gt;0,VLOOKUP(MONTH(CI71),calcs!$M$1:$N$13,2,FALSE),"")</f>
        <v/>
      </c>
      <c r="CJ2" s="251" t="str">
        <f>IF(LEN(CJ71)&gt;0,VLOOKUP(MONTH(CJ71),calcs!$M$1:$N$13,2,FALSE),"")</f>
        <v/>
      </c>
      <c r="CK2" s="251" t="str">
        <f>IF(LEN(CK71)&gt;0,VLOOKUP(MONTH(CK71),calcs!$M$1:$N$13,2,FALSE),"")</f>
        <v/>
      </c>
      <c r="CL2" s="251" t="str">
        <f>IF(LEN(CL71)&gt;0,VLOOKUP(MONTH(CL71),calcs!$M$1:$N$13,2,FALSE),"")</f>
        <v/>
      </c>
      <c r="CM2" s="251" t="str">
        <f>IF(LEN(CM71)&gt;0,VLOOKUP(MONTH(CM71),calcs!$M$1:$N$13,2,FALSE),"")</f>
        <v/>
      </c>
      <c r="CN2" s="251" t="str">
        <f>IF(LEN(CN71)&gt;0,VLOOKUP(MONTH(CN71),calcs!$M$1:$N$13,2,FALSE),"")</f>
        <v/>
      </c>
      <c r="CO2" s="251" t="str">
        <f>IF(LEN(CO71)&gt;0,VLOOKUP(MONTH(CO71),calcs!$M$1:$N$13,2,FALSE),"")</f>
        <v/>
      </c>
      <c r="CP2" s="251" t="str">
        <f>IF(LEN(CP71)&gt;0,VLOOKUP(MONTH(CP71),calcs!$M$1:$N$13,2,FALSE),"")</f>
        <v/>
      </c>
      <c r="CQ2" s="251" t="str">
        <f>IF(LEN(CQ71)&gt;0,VLOOKUP(MONTH(CQ71),calcs!$M$1:$N$13,2,FALSE),"")</f>
        <v/>
      </c>
      <c r="CR2" s="251" t="str">
        <f>IF(LEN(CR71)&gt;0,VLOOKUP(MONTH(CR71),calcs!$M$1:$N$13,2,FALSE),"")</f>
        <v/>
      </c>
      <c r="CS2" s="251" t="str">
        <f>IF(LEN(CS71)&gt;0,VLOOKUP(MONTH(CS71),calcs!$M$1:$N$13,2,FALSE),"")</f>
        <v/>
      </c>
      <c r="CT2" s="251" t="str">
        <f>IF(LEN(CT71)&gt;0,VLOOKUP(MONTH(CT71),calcs!$M$1:$N$13,2,FALSE),"")</f>
        <v/>
      </c>
      <c r="CU2" s="251" t="str">
        <f>IF(LEN(CU71)&gt;0,VLOOKUP(MONTH(CU71),calcs!$M$1:$N$13,2,FALSE),"")</f>
        <v/>
      </c>
      <c r="CV2" s="251" t="str">
        <f>IF(LEN(CV71)&gt;0,VLOOKUP(MONTH(CV71),calcs!$M$1:$N$13,2,FALSE),"")</f>
        <v/>
      </c>
      <c r="CW2" s="251" t="str">
        <f>IF(LEN(CW71)&gt;0,VLOOKUP(MONTH(CW71),calcs!$M$1:$N$13,2,FALSE),"")</f>
        <v/>
      </c>
      <c r="CX2" s="251" t="str">
        <f>IF(LEN(CX71)&gt;0,VLOOKUP(MONTH(CX71),calcs!$M$1:$N$13,2,FALSE),"")</f>
        <v/>
      </c>
      <c r="CY2" s="251" t="str">
        <f>IF(LEN(CY71)&gt;0,VLOOKUP(MONTH(CY71),calcs!$M$1:$N$13,2,FALSE),"")</f>
        <v/>
      </c>
    </row>
    <row r="3" spans="1:103" x14ac:dyDescent="0.25">
      <c r="A3" s="117"/>
      <c r="B3" s="117"/>
      <c r="C3" s="118" t="s">
        <v>114</v>
      </c>
      <c r="D3" s="252">
        <f>'Session Tracking'!A4</f>
        <v>0</v>
      </c>
      <c r="E3" s="252">
        <f>'Session Tracking'!A5</f>
        <v>0</v>
      </c>
      <c r="F3" s="252">
        <f>'Session Tracking'!A6</f>
        <v>0</v>
      </c>
      <c r="G3" s="252">
        <f>'Session Tracking'!A7</f>
        <v>0</v>
      </c>
      <c r="H3" s="252">
        <f>'Session Tracking'!A8</f>
        <v>0</v>
      </c>
      <c r="I3" s="252">
        <f>'Session Tracking'!A9</f>
        <v>0</v>
      </c>
      <c r="J3" s="252">
        <f>'Session Tracking'!A10</f>
        <v>0</v>
      </c>
      <c r="K3" s="252">
        <f>'Session Tracking'!A11</f>
        <v>0</v>
      </c>
      <c r="L3" s="252">
        <f>'Session Tracking'!A12</f>
        <v>0</v>
      </c>
      <c r="M3" s="252">
        <f>'Session Tracking'!A13</f>
        <v>0</v>
      </c>
      <c r="N3" s="252">
        <f>'Session Tracking'!A14</f>
        <v>0</v>
      </c>
      <c r="O3" s="252">
        <f>'Session Tracking'!A15</f>
        <v>0</v>
      </c>
      <c r="P3" s="252">
        <f>'Session Tracking'!A16</f>
        <v>0</v>
      </c>
      <c r="Q3" s="252">
        <f>'Session Tracking'!A17</f>
        <v>0</v>
      </c>
      <c r="R3" s="252">
        <f>'Session Tracking'!A18</f>
        <v>0</v>
      </c>
      <c r="S3" s="252">
        <f>'Session Tracking'!A19</f>
        <v>0</v>
      </c>
      <c r="T3" s="252">
        <f>'Session Tracking'!A20</f>
        <v>0</v>
      </c>
      <c r="U3" s="252">
        <f>'Session Tracking'!A21</f>
        <v>0</v>
      </c>
      <c r="V3" s="252">
        <f>'Session Tracking'!A22</f>
        <v>0</v>
      </c>
      <c r="W3" s="252">
        <f>'Session Tracking'!A23</f>
        <v>0</v>
      </c>
      <c r="X3" s="252">
        <f>'Session Tracking'!A24</f>
        <v>0</v>
      </c>
      <c r="Y3" s="252">
        <f>'Session Tracking'!A25</f>
        <v>0</v>
      </c>
      <c r="Z3" s="252">
        <f>'Session Tracking'!A26</f>
        <v>0</v>
      </c>
      <c r="AA3" s="252">
        <f>'Session Tracking'!A27</f>
        <v>0</v>
      </c>
      <c r="AB3" s="252">
        <f>'Session Tracking'!A28</f>
        <v>0</v>
      </c>
      <c r="AC3" s="252">
        <f>'Session Tracking'!A29</f>
        <v>0</v>
      </c>
      <c r="AD3" s="252">
        <f>'Session Tracking'!A30</f>
        <v>0</v>
      </c>
      <c r="AE3" s="252">
        <f>'Session Tracking'!A31</f>
        <v>0</v>
      </c>
      <c r="AF3" s="252">
        <f>'Session Tracking'!A32</f>
        <v>0</v>
      </c>
      <c r="AG3" s="252">
        <f>'Session Tracking'!A33</f>
        <v>0</v>
      </c>
      <c r="AH3" s="252">
        <f>'Session Tracking'!A34</f>
        <v>0</v>
      </c>
      <c r="AI3" s="252">
        <f>'Session Tracking'!A35</f>
        <v>0</v>
      </c>
      <c r="AJ3" s="252">
        <f>'Session Tracking'!A36</f>
        <v>0</v>
      </c>
      <c r="AK3" s="252">
        <f>'Session Tracking'!A37</f>
        <v>0</v>
      </c>
      <c r="AL3" s="252">
        <f>'Session Tracking'!A38</f>
        <v>0</v>
      </c>
      <c r="AM3" s="252">
        <f>'Session Tracking'!A39</f>
        <v>0</v>
      </c>
      <c r="AN3" s="252">
        <f>'Session Tracking'!A40</f>
        <v>0</v>
      </c>
      <c r="AO3" s="252">
        <f>'Session Tracking'!A41</f>
        <v>0</v>
      </c>
      <c r="AP3" s="252">
        <f>'Session Tracking'!A42</f>
        <v>0</v>
      </c>
      <c r="AQ3" s="252">
        <f>'Session Tracking'!A43</f>
        <v>0</v>
      </c>
      <c r="AR3" s="252">
        <f>'Session Tracking'!A44</f>
        <v>0</v>
      </c>
      <c r="AS3" s="252">
        <f>'Session Tracking'!A45</f>
        <v>0</v>
      </c>
      <c r="AT3" s="252">
        <f>'Session Tracking'!A46</f>
        <v>0</v>
      </c>
      <c r="AU3" s="252">
        <f>'Session Tracking'!A47</f>
        <v>0</v>
      </c>
      <c r="AV3" s="252">
        <f>'Session Tracking'!A48</f>
        <v>0</v>
      </c>
      <c r="AW3" s="252">
        <f>'Session Tracking'!A49</f>
        <v>0</v>
      </c>
      <c r="AX3" s="252">
        <f>'Session Tracking'!A50</f>
        <v>0</v>
      </c>
      <c r="AY3" s="252">
        <f>'Session Tracking'!A51</f>
        <v>0</v>
      </c>
      <c r="AZ3" s="252">
        <f>'Session Tracking'!A52</f>
        <v>0</v>
      </c>
      <c r="BA3" s="252">
        <f>'Session Tracking'!A53</f>
        <v>0</v>
      </c>
      <c r="BB3" s="252">
        <f>'Session Tracking'!A54</f>
        <v>0</v>
      </c>
      <c r="BC3" s="252">
        <f>'Session Tracking'!A55</f>
        <v>0</v>
      </c>
      <c r="BD3" s="252">
        <f>'Session Tracking'!A56</f>
        <v>0</v>
      </c>
      <c r="BE3" s="252">
        <f>'Session Tracking'!A57</f>
        <v>0</v>
      </c>
      <c r="BF3" s="252">
        <f>'Session Tracking'!A58</f>
        <v>0</v>
      </c>
      <c r="BG3" s="252">
        <f>'Session Tracking'!A59</f>
        <v>0</v>
      </c>
      <c r="BH3" s="252">
        <f>'Session Tracking'!A60</f>
        <v>0</v>
      </c>
      <c r="BI3" s="252">
        <f>'Session Tracking'!A61</f>
        <v>0</v>
      </c>
      <c r="BJ3" s="252">
        <f>'Session Tracking'!A62</f>
        <v>0</v>
      </c>
      <c r="BK3" s="252">
        <f>'Session Tracking'!A63</f>
        <v>0</v>
      </c>
      <c r="BL3" s="252">
        <f>'Session Tracking'!A64</f>
        <v>0</v>
      </c>
      <c r="BM3" s="252">
        <f>'Session Tracking'!A65</f>
        <v>0</v>
      </c>
      <c r="BN3" s="252">
        <f>'Session Tracking'!A66</f>
        <v>0</v>
      </c>
      <c r="BO3" s="252">
        <f>'Session Tracking'!A67</f>
        <v>0</v>
      </c>
      <c r="BP3" s="252">
        <f>'Session Tracking'!A68</f>
        <v>0</v>
      </c>
      <c r="BQ3" s="252">
        <f>'Session Tracking'!A69</f>
        <v>0</v>
      </c>
      <c r="BR3" s="252">
        <f>'Session Tracking'!A70</f>
        <v>0</v>
      </c>
      <c r="BS3" s="252">
        <f>'Session Tracking'!A71</f>
        <v>0</v>
      </c>
      <c r="BT3" s="252">
        <f>'Session Tracking'!A72</f>
        <v>0</v>
      </c>
      <c r="BU3" s="252">
        <f>'Session Tracking'!A73</f>
        <v>0</v>
      </c>
      <c r="BV3" s="252">
        <f>'Session Tracking'!A74</f>
        <v>0</v>
      </c>
      <c r="BW3" s="252">
        <f>'Session Tracking'!A75</f>
        <v>0</v>
      </c>
      <c r="BX3" s="252">
        <f>'Session Tracking'!A76</f>
        <v>0</v>
      </c>
      <c r="BY3" s="252">
        <f>'Session Tracking'!A77</f>
        <v>0</v>
      </c>
      <c r="BZ3" s="252">
        <f>'Session Tracking'!A78</f>
        <v>0</v>
      </c>
      <c r="CA3" s="252">
        <f>'Session Tracking'!A79</f>
        <v>0</v>
      </c>
      <c r="CB3" s="252">
        <f>'Session Tracking'!A80</f>
        <v>0</v>
      </c>
      <c r="CC3" s="252">
        <f>'Session Tracking'!A81</f>
        <v>0</v>
      </c>
      <c r="CD3" s="252">
        <f>'Session Tracking'!A82</f>
        <v>0</v>
      </c>
      <c r="CE3" s="252">
        <f>'Session Tracking'!A83</f>
        <v>0</v>
      </c>
      <c r="CF3" s="252">
        <f>'Session Tracking'!A84</f>
        <v>0</v>
      </c>
      <c r="CG3" s="252">
        <f>'Session Tracking'!A85</f>
        <v>0</v>
      </c>
      <c r="CH3" s="252">
        <f>'Session Tracking'!A86</f>
        <v>0</v>
      </c>
      <c r="CI3" s="252">
        <f>'Session Tracking'!A87</f>
        <v>0</v>
      </c>
      <c r="CJ3" s="252">
        <f>'Session Tracking'!A88</f>
        <v>0</v>
      </c>
      <c r="CK3" s="252">
        <f>'Session Tracking'!A89</f>
        <v>0</v>
      </c>
      <c r="CL3" s="252">
        <f>'Session Tracking'!A90</f>
        <v>0</v>
      </c>
      <c r="CM3" s="252">
        <f>'Session Tracking'!A91</f>
        <v>0</v>
      </c>
      <c r="CN3" s="252">
        <f>'Session Tracking'!A92</f>
        <v>0</v>
      </c>
      <c r="CO3" s="252">
        <f>'Session Tracking'!A93</f>
        <v>0</v>
      </c>
      <c r="CP3" s="252">
        <f>'Session Tracking'!A94</f>
        <v>0</v>
      </c>
      <c r="CQ3" s="252">
        <f>'Session Tracking'!A95</f>
        <v>0</v>
      </c>
      <c r="CR3" s="252">
        <f>'Session Tracking'!A96</f>
        <v>0</v>
      </c>
      <c r="CS3" s="252">
        <f>'Session Tracking'!A97</f>
        <v>0</v>
      </c>
      <c r="CT3" s="252">
        <f>'Session Tracking'!A98</f>
        <v>0</v>
      </c>
      <c r="CU3" s="252">
        <f>'Session Tracking'!A99</f>
        <v>0</v>
      </c>
      <c r="CV3" s="252">
        <f>'Session Tracking'!A100</f>
        <v>0</v>
      </c>
      <c r="CW3" s="252">
        <f>'Session Tracking'!A101</f>
        <v>0</v>
      </c>
      <c r="CX3" s="252">
        <f>'Session Tracking'!A102</f>
        <v>0</v>
      </c>
      <c r="CY3" s="252">
        <f>'Session Tracking'!A103</f>
        <v>0</v>
      </c>
    </row>
    <row r="4" spans="1:103" ht="23.45" customHeight="1" x14ac:dyDescent="0.25">
      <c r="A4" s="249" t="s">
        <v>197</v>
      </c>
      <c r="B4" s="111"/>
      <c r="C4" s="111"/>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row>
    <row r="5" spans="1:103" x14ac:dyDescent="0.25">
      <c r="A5" s="109"/>
      <c r="B5" s="109"/>
      <c r="C5" s="110" t="s">
        <v>281</v>
      </c>
      <c r="D5" s="309"/>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310"/>
      <c r="CX5" s="310"/>
      <c r="CY5" s="311"/>
    </row>
    <row r="6" spans="1:103" ht="20.100000000000001" customHeight="1" x14ac:dyDescent="0.25">
      <c r="A6" s="509" t="s">
        <v>210</v>
      </c>
      <c r="B6" s="144" t="s">
        <v>45</v>
      </c>
      <c r="C6" s="87" t="s">
        <v>148</v>
      </c>
      <c r="D6" s="254"/>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255"/>
      <c r="BE6" s="255"/>
      <c r="BF6" s="255"/>
      <c r="BG6" s="255"/>
      <c r="BH6" s="255"/>
      <c r="BI6" s="255"/>
      <c r="BJ6" s="255"/>
      <c r="BK6" s="255"/>
      <c r="BL6" s="255"/>
      <c r="BM6" s="255"/>
      <c r="BN6" s="255"/>
      <c r="BO6" s="255"/>
      <c r="BP6" s="255"/>
      <c r="BQ6" s="255"/>
      <c r="BR6" s="255"/>
      <c r="BS6" s="255"/>
      <c r="BT6" s="255"/>
      <c r="BU6" s="255"/>
      <c r="BV6" s="255"/>
      <c r="BW6" s="255"/>
      <c r="BX6" s="255"/>
      <c r="BY6" s="255"/>
      <c r="BZ6" s="255"/>
      <c r="CA6" s="255"/>
      <c r="CB6" s="255"/>
      <c r="CC6" s="255"/>
      <c r="CD6" s="255"/>
      <c r="CE6" s="255"/>
      <c r="CF6" s="255"/>
      <c r="CG6" s="255"/>
      <c r="CH6" s="255"/>
      <c r="CI6" s="255"/>
      <c r="CJ6" s="255"/>
      <c r="CK6" s="255"/>
      <c r="CL6" s="255"/>
      <c r="CM6" s="255"/>
      <c r="CN6" s="255"/>
      <c r="CO6" s="255"/>
      <c r="CP6" s="255"/>
      <c r="CQ6" s="255"/>
      <c r="CR6" s="255"/>
      <c r="CS6" s="255"/>
      <c r="CT6" s="255"/>
      <c r="CU6" s="255"/>
      <c r="CV6" s="255"/>
      <c r="CW6" s="255"/>
      <c r="CX6" s="255"/>
      <c r="CY6" s="255"/>
    </row>
    <row r="7" spans="1:103" ht="20.100000000000001" customHeight="1" x14ac:dyDescent="0.25">
      <c r="A7" s="509"/>
      <c r="B7" s="144" t="s">
        <v>46</v>
      </c>
      <c r="C7" s="87" t="s">
        <v>149</v>
      </c>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c r="CD7" s="256"/>
      <c r="CE7" s="256"/>
      <c r="CF7" s="256"/>
      <c r="CG7" s="256"/>
      <c r="CH7" s="256"/>
      <c r="CI7" s="256"/>
      <c r="CJ7" s="256"/>
      <c r="CK7" s="256"/>
      <c r="CL7" s="256"/>
      <c r="CM7" s="256"/>
      <c r="CN7" s="256"/>
      <c r="CO7" s="256"/>
      <c r="CP7" s="256"/>
      <c r="CQ7" s="256"/>
      <c r="CR7" s="256"/>
      <c r="CS7" s="256"/>
      <c r="CT7" s="256"/>
      <c r="CU7" s="256"/>
      <c r="CV7" s="256"/>
      <c r="CW7" s="256"/>
      <c r="CX7" s="256"/>
      <c r="CY7" s="256"/>
    </row>
    <row r="8" spans="1:103" ht="20.100000000000001" customHeight="1" x14ac:dyDescent="0.25">
      <c r="A8" s="509"/>
      <c r="B8" s="144" t="s">
        <v>47</v>
      </c>
      <c r="C8" s="87" t="s">
        <v>150</v>
      </c>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row>
    <row r="9" spans="1:103" ht="20.100000000000001" customHeight="1" x14ac:dyDescent="0.25">
      <c r="A9" s="509"/>
      <c r="B9" s="144" t="s">
        <v>48</v>
      </c>
      <c r="C9" s="87" t="s">
        <v>151</v>
      </c>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c r="CC9" s="256"/>
      <c r="CD9" s="256"/>
      <c r="CE9" s="256"/>
      <c r="CF9" s="256"/>
      <c r="CG9" s="256"/>
      <c r="CH9" s="256"/>
      <c r="CI9" s="256"/>
      <c r="CJ9" s="256"/>
      <c r="CK9" s="256"/>
      <c r="CL9" s="256"/>
      <c r="CM9" s="256"/>
      <c r="CN9" s="256"/>
      <c r="CO9" s="256"/>
      <c r="CP9" s="256"/>
      <c r="CQ9" s="256"/>
      <c r="CR9" s="256"/>
      <c r="CS9" s="256"/>
      <c r="CT9" s="256"/>
      <c r="CU9" s="256"/>
      <c r="CV9" s="256"/>
      <c r="CW9" s="256"/>
      <c r="CX9" s="256"/>
      <c r="CY9" s="256"/>
    </row>
    <row r="10" spans="1:103" ht="20.100000000000001" customHeight="1" x14ac:dyDescent="0.25">
      <c r="A10" s="509"/>
      <c r="B10" s="144" t="s">
        <v>49</v>
      </c>
      <c r="C10" s="87" t="s">
        <v>152</v>
      </c>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c r="CC10" s="255"/>
      <c r="CD10" s="255"/>
      <c r="CE10" s="255"/>
      <c r="CF10" s="255"/>
      <c r="CG10" s="255"/>
      <c r="CH10" s="255"/>
      <c r="CI10" s="255"/>
      <c r="CJ10" s="255"/>
      <c r="CK10" s="255"/>
      <c r="CL10" s="255"/>
      <c r="CM10" s="255"/>
      <c r="CN10" s="255"/>
      <c r="CO10" s="255"/>
      <c r="CP10" s="255"/>
      <c r="CQ10" s="255"/>
      <c r="CR10" s="255"/>
      <c r="CS10" s="255"/>
      <c r="CT10" s="255"/>
      <c r="CU10" s="255"/>
      <c r="CV10" s="255"/>
      <c r="CW10" s="255"/>
      <c r="CX10" s="255"/>
      <c r="CY10" s="255"/>
    </row>
    <row r="11" spans="1:103" ht="20.100000000000001" customHeight="1" x14ac:dyDescent="0.25">
      <c r="A11" s="509"/>
      <c r="B11" s="144" t="s">
        <v>50</v>
      </c>
      <c r="C11" s="87" t="s">
        <v>153</v>
      </c>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6"/>
      <c r="CB11" s="256"/>
      <c r="CC11" s="256"/>
      <c r="CD11" s="256"/>
      <c r="CE11" s="256"/>
      <c r="CF11" s="256"/>
      <c r="CG11" s="256"/>
      <c r="CH11" s="256"/>
      <c r="CI11" s="256"/>
      <c r="CJ11" s="256"/>
      <c r="CK11" s="256"/>
      <c r="CL11" s="256"/>
      <c r="CM11" s="256"/>
      <c r="CN11" s="256"/>
      <c r="CO11" s="256"/>
      <c r="CP11" s="256"/>
      <c r="CQ11" s="256"/>
      <c r="CR11" s="256"/>
      <c r="CS11" s="256"/>
      <c r="CT11" s="256"/>
      <c r="CU11" s="256"/>
      <c r="CV11" s="256"/>
      <c r="CW11" s="256"/>
      <c r="CX11" s="256"/>
      <c r="CY11" s="256"/>
    </row>
    <row r="12" spans="1:103" ht="20.100000000000001" customHeight="1" x14ac:dyDescent="0.25">
      <c r="A12" s="509"/>
      <c r="B12" s="144" t="s">
        <v>51</v>
      </c>
      <c r="C12" s="87" t="s">
        <v>201</v>
      </c>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c r="CC12" s="255"/>
      <c r="CD12" s="255"/>
      <c r="CE12" s="255"/>
      <c r="CF12" s="255"/>
      <c r="CG12" s="255"/>
      <c r="CH12" s="255"/>
      <c r="CI12" s="255"/>
      <c r="CJ12" s="255"/>
      <c r="CK12" s="255"/>
      <c r="CL12" s="255"/>
      <c r="CM12" s="255"/>
      <c r="CN12" s="255"/>
      <c r="CO12" s="255"/>
      <c r="CP12" s="255"/>
      <c r="CQ12" s="255"/>
      <c r="CR12" s="255"/>
      <c r="CS12" s="255"/>
      <c r="CT12" s="255"/>
      <c r="CU12" s="255"/>
      <c r="CV12" s="255"/>
      <c r="CW12" s="255"/>
      <c r="CX12" s="255"/>
      <c r="CY12" s="255"/>
    </row>
    <row r="13" spans="1:103" ht="20.100000000000001" customHeight="1" x14ac:dyDescent="0.25">
      <c r="A13" s="510"/>
      <c r="B13" s="145" t="s">
        <v>52</v>
      </c>
      <c r="C13" s="88" t="s">
        <v>202</v>
      </c>
      <c r="D13" s="257"/>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58"/>
      <c r="BO13" s="258"/>
      <c r="BP13" s="258"/>
      <c r="BQ13" s="258"/>
      <c r="BR13" s="258"/>
      <c r="BS13" s="258"/>
      <c r="BT13" s="258"/>
      <c r="BU13" s="258"/>
      <c r="BV13" s="258"/>
      <c r="BW13" s="258"/>
      <c r="BX13" s="258"/>
      <c r="BY13" s="258"/>
      <c r="BZ13" s="258"/>
      <c r="CA13" s="258"/>
      <c r="CB13" s="258"/>
      <c r="CC13" s="258"/>
      <c r="CD13" s="258"/>
      <c r="CE13" s="258"/>
      <c r="CF13" s="258"/>
      <c r="CG13" s="258"/>
      <c r="CH13" s="258"/>
      <c r="CI13" s="258"/>
      <c r="CJ13" s="258"/>
      <c r="CK13" s="258"/>
      <c r="CL13" s="258"/>
      <c r="CM13" s="258"/>
      <c r="CN13" s="258"/>
      <c r="CO13" s="258"/>
      <c r="CP13" s="258"/>
      <c r="CQ13" s="258"/>
      <c r="CR13" s="258"/>
      <c r="CS13" s="258"/>
      <c r="CT13" s="258"/>
      <c r="CU13" s="258"/>
      <c r="CV13" s="258"/>
      <c r="CW13" s="258"/>
      <c r="CX13" s="258"/>
      <c r="CY13" s="258"/>
    </row>
    <row r="14" spans="1:103" ht="20.100000000000001" customHeight="1" x14ac:dyDescent="0.25">
      <c r="A14" s="511" t="s">
        <v>211</v>
      </c>
      <c r="B14" s="144" t="s">
        <v>45</v>
      </c>
      <c r="C14" s="89" t="s">
        <v>154</v>
      </c>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4"/>
      <c r="BL14" s="254"/>
      <c r="BM14" s="254"/>
      <c r="BN14" s="254"/>
      <c r="BO14" s="254"/>
      <c r="BP14" s="254"/>
      <c r="BQ14" s="254"/>
      <c r="BR14" s="254"/>
      <c r="BS14" s="254"/>
      <c r="BT14" s="254"/>
      <c r="BU14" s="254"/>
      <c r="BV14" s="254"/>
      <c r="BW14" s="254"/>
      <c r="BX14" s="254"/>
      <c r="BY14" s="254"/>
      <c r="BZ14" s="254"/>
      <c r="CA14" s="254"/>
      <c r="CB14" s="254"/>
      <c r="CC14" s="254"/>
      <c r="CD14" s="254"/>
      <c r="CE14" s="254"/>
      <c r="CF14" s="254"/>
      <c r="CG14" s="254"/>
      <c r="CH14" s="254"/>
      <c r="CI14" s="254"/>
      <c r="CJ14" s="254"/>
      <c r="CK14" s="254"/>
      <c r="CL14" s="254"/>
      <c r="CM14" s="254"/>
      <c r="CN14" s="254"/>
      <c r="CO14" s="254"/>
      <c r="CP14" s="254"/>
      <c r="CQ14" s="254"/>
      <c r="CR14" s="254"/>
      <c r="CS14" s="254"/>
      <c r="CT14" s="254"/>
      <c r="CU14" s="254"/>
      <c r="CV14" s="254"/>
      <c r="CW14" s="254"/>
      <c r="CX14" s="254"/>
      <c r="CY14" s="254"/>
    </row>
    <row r="15" spans="1:103" ht="20.100000000000001" customHeight="1" x14ac:dyDescent="0.25">
      <c r="A15" s="512"/>
      <c r="B15" s="144" t="s">
        <v>46</v>
      </c>
      <c r="C15" s="89" t="s">
        <v>155</v>
      </c>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c r="CG15" s="256"/>
      <c r="CH15" s="256"/>
      <c r="CI15" s="256"/>
      <c r="CJ15" s="256"/>
      <c r="CK15" s="256"/>
      <c r="CL15" s="256"/>
      <c r="CM15" s="256"/>
      <c r="CN15" s="256"/>
      <c r="CO15" s="256"/>
      <c r="CP15" s="256"/>
      <c r="CQ15" s="256"/>
      <c r="CR15" s="256"/>
      <c r="CS15" s="256"/>
      <c r="CT15" s="256"/>
      <c r="CU15" s="256"/>
      <c r="CV15" s="256"/>
      <c r="CW15" s="256"/>
      <c r="CX15" s="256"/>
      <c r="CY15" s="256"/>
    </row>
    <row r="16" spans="1:103" ht="20.100000000000001" customHeight="1" x14ac:dyDescent="0.25">
      <c r="A16" s="512"/>
      <c r="B16" s="144" t="s">
        <v>47</v>
      </c>
      <c r="C16" s="89" t="s">
        <v>156</v>
      </c>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c r="CC16" s="255"/>
      <c r="CD16" s="255"/>
      <c r="CE16" s="255"/>
      <c r="CF16" s="255"/>
      <c r="CG16" s="255"/>
      <c r="CH16" s="255"/>
      <c r="CI16" s="255"/>
      <c r="CJ16" s="255"/>
      <c r="CK16" s="255"/>
      <c r="CL16" s="255"/>
      <c r="CM16" s="255"/>
      <c r="CN16" s="255"/>
      <c r="CO16" s="255"/>
      <c r="CP16" s="255"/>
      <c r="CQ16" s="255"/>
      <c r="CR16" s="255"/>
      <c r="CS16" s="255"/>
      <c r="CT16" s="255"/>
      <c r="CU16" s="255"/>
      <c r="CV16" s="255"/>
      <c r="CW16" s="255"/>
      <c r="CX16" s="255"/>
      <c r="CY16" s="255"/>
    </row>
    <row r="17" spans="1:103" ht="20.100000000000001" customHeight="1" x14ac:dyDescent="0.25">
      <c r="A17" s="512"/>
      <c r="B17" s="144" t="s">
        <v>48</v>
      </c>
      <c r="C17" s="89" t="s">
        <v>157</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256"/>
      <c r="CB17" s="256"/>
      <c r="CC17" s="256"/>
      <c r="CD17" s="256"/>
      <c r="CE17" s="256"/>
      <c r="CF17" s="256"/>
      <c r="CG17" s="256"/>
      <c r="CH17" s="256"/>
      <c r="CI17" s="256"/>
      <c r="CJ17" s="256"/>
      <c r="CK17" s="256"/>
      <c r="CL17" s="256"/>
      <c r="CM17" s="256"/>
      <c r="CN17" s="256"/>
      <c r="CO17" s="256"/>
      <c r="CP17" s="256"/>
      <c r="CQ17" s="256"/>
      <c r="CR17" s="256"/>
      <c r="CS17" s="256"/>
      <c r="CT17" s="256"/>
      <c r="CU17" s="256"/>
      <c r="CV17" s="256"/>
      <c r="CW17" s="256"/>
      <c r="CX17" s="256"/>
      <c r="CY17" s="256"/>
    </row>
    <row r="18" spans="1:103" ht="20.100000000000001" customHeight="1" x14ac:dyDescent="0.25">
      <c r="A18" s="512"/>
      <c r="B18" s="144" t="s">
        <v>49</v>
      </c>
      <c r="C18" s="89" t="s">
        <v>158</v>
      </c>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c r="CC18" s="255"/>
      <c r="CD18" s="255"/>
      <c r="CE18" s="255"/>
      <c r="CF18" s="255"/>
      <c r="CG18" s="255"/>
      <c r="CH18" s="255"/>
      <c r="CI18" s="255"/>
      <c r="CJ18" s="255"/>
      <c r="CK18" s="255"/>
      <c r="CL18" s="255"/>
      <c r="CM18" s="255"/>
      <c r="CN18" s="255"/>
      <c r="CO18" s="255"/>
      <c r="CP18" s="255"/>
      <c r="CQ18" s="255"/>
      <c r="CR18" s="255"/>
      <c r="CS18" s="255"/>
      <c r="CT18" s="255"/>
      <c r="CU18" s="255"/>
      <c r="CV18" s="255"/>
      <c r="CW18" s="255"/>
      <c r="CX18" s="255"/>
      <c r="CY18" s="255"/>
    </row>
    <row r="19" spans="1:103" ht="20.100000000000001" customHeight="1" x14ac:dyDescent="0.25">
      <c r="A19" s="512"/>
      <c r="B19" s="144" t="s">
        <v>50</v>
      </c>
      <c r="C19" s="89" t="s">
        <v>159</v>
      </c>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c r="BA19" s="256"/>
      <c r="BB19" s="256"/>
      <c r="BC19" s="256"/>
      <c r="BD19" s="256"/>
      <c r="BE19" s="256"/>
      <c r="BF19" s="256"/>
      <c r="BG19" s="256"/>
      <c r="BH19" s="256"/>
      <c r="BI19" s="256"/>
      <c r="BJ19" s="256"/>
      <c r="BK19" s="256"/>
      <c r="BL19" s="256"/>
      <c r="BM19" s="256"/>
      <c r="BN19" s="256"/>
      <c r="BO19" s="256"/>
      <c r="BP19" s="256"/>
      <c r="BQ19" s="256"/>
      <c r="BR19" s="256"/>
      <c r="BS19" s="256"/>
      <c r="BT19" s="256"/>
      <c r="BU19" s="256"/>
      <c r="BV19" s="256"/>
      <c r="BW19" s="256"/>
      <c r="BX19" s="256"/>
      <c r="BY19" s="256"/>
      <c r="BZ19" s="256"/>
      <c r="CA19" s="256"/>
      <c r="CB19" s="256"/>
      <c r="CC19" s="256"/>
      <c r="CD19" s="256"/>
      <c r="CE19" s="256"/>
      <c r="CF19" s="256"/>
      <c r="CG19" s="256"/>
      <c r="CH19" s="256"/>
      <c r="CI19" s="256"/>
      <c r="CJ19" s="256"/>
      <c r="CK19" s="256"/>
      <c r="CL19" s="256"/>
      <c r="CM19" s="256"/>
      <c r="CN19" s="256"/>
      <c r="CO19" s="256"/>
      <c r="CP19" s="256"/>
      <c r="CQ19" s="256"/>
      <c r="CR19" s="256"/>
      <c r="CS19" s="256"/>
      <c r="CT19" s="256"/>
      <c r="CU19" s="256"/>
      <c r="CV19" s="256"/>
      <c r="CW19" s="256"/>
      <c r="CX19" s="256"/>
      <c r="CY19" s="256"/>
    </row>
    <row r="20" spans="1:103" ht="20.100000000000001" customHeight="1" x14ac:dyDescent="0.25">
      <c r="A20" s="512"/>
      <c r="B20" s="144" t="s">
        <v>51</v>
      </c>
      <c r="C20" s="89" t="s">
        <v>213</v>
      </c>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c r="CC20" s="255"/>
      <c r="CD20" s="255"/>
      <c r="CE20" s="255"/>
      <c r="CF20" s="255"/>
      <c r="CG20" s="255"/>
      <c r="CH20" s="255"/>
      <c r="CI20" s="255"/>
      <c r="CJ20" s="255"/>
      <c r="CK20" s="255"/>
      <c r="CL20" s="255"/>
      <c r="CM20" s="255"/>
      <c r="CN20" s="255"/>
      <c r="CO20" s="255"/>
      <c r="CP20" s="255"/>
      <c r="CQ20" s="255"/>
      <c r="CR20" s="255"/>
      <c r="CS20" s="255"/>
      <c r="CT20" s="255"/>
      <c r="CU20" s="255"/>
      <c r="CV20" s="255"/>
      <c r="CW20" s="255"/>
      <c r="CX20" s="255"/>
      <c r="CY20" s="255"/>
    </row>
    <row r="21" spans="1:103" ht="20.100000000000001" customHeight="1" x14ac:dyDescent="0.25">
      <c r="A21" s="513"/>
      <c r="B21" s="145" t="s">
        <v>52</v>
      </c>
      <c r="C21" s="90" t="s">
        <v>214</v>
      </c>
      <c r="D21" s="257"/>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Q21" s="258"/>
      <c r="CR21" s="258"/>
      <c r="CS21" s="258"/>
      <c r="CT21" s="258"/>
      <c r="CU21" s="258"/>
      <c r="CV21" s="258"/>
      <c r="CW21" s="258"/>
      <c r="CX21" s="258"/>
      <c r="CY21" s="258"/>
    </row>
    <row r="22" spans="1:103" ht="20.100000000000001" customHeight="1" x14ac:dyDescent="0.25">
      <c r="A22" s="514" t="s">
        <v>212</v>
      </c>
      <c r="B22" s="146" t="s">
        <v>45</v>
      </c>
      <c r="C22" s="87" t="s">
        <v>160</v>
      </c>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4"/>
      <c r="BV22" s="254"/>
      <c r="BW22" s="254"/>
      <c r="BX22" s="254"/>
      <c r="BY22" s="254"/>
      <c r="BZ22" s="254"/>
      <c r="CA22" s="254"/>
      <c r="CB22" s="254"/>
      <c r="CC22" s="254"/>
      <c r="CD22" s="254"/>
      <c r="CE22" s="254"/>
      <c r="CF22" s="254"/>
      <c r="CG22" s="254"/>
      <c r="CH22" s="254"/>
      <c r="CI22" s="254"/>
      <c r="CJ22" s="254"/>
      <c r="CK22" s="254"/>
      <c r="CL22" s="254"/>
      <c r="CM22" s="254"/>
      <c r="CN22" s="254"/>
      <c r="CO22" s="254"/>
      <c r="CP22" s="254"/>
      <c r="CQ22" s="254"/>
      <c r="CR22" s="254"/>
      <c r="CS22" s="254"/>
      <c r="CT22" s="254"/>
      <c r="CU22" s="254"/>
      <c r="CV22" s="254"/>
      <c r="CW22" s="254"/>
      <c r="CX22" s="254"/>
      <c r="CY22" s="254"/>
    </row>
    <row r="23" spans="1:103" ht="20.100000000000001" customHeight="1" x14ac:dyDescent="0.25">
      <c r="A23" s="514"/>
      <c r="B23" s="146" t="s">
        <v>46</v>
      </c>
      <c r="C23" s="87" t="s">
        <v>161</v>
      </c>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6"/>
      <c r="AZ23" s="256"/>
      <c r="BA23" s="256"/>
      <c r="BB23" s="256"/>
      <c r="BC23" s="256"/>
      <c r="BD23" s="256"/>
      <c r="BE23" s="256"/>
      <c r="BF23" s="256"/>
      <c r="BG23" s="256"/>
      <c r="BH23" s="256"/>
      <c r="BI23" s="256"/>
      <c r="BJ23" s="256"/>
      <c r="BK23" s="256"/>
      <c r="BL23" s="256"/>
      <c r="BM23" s="256"/>
      <c r="BN23" s="256"/>
      <c r="BO23" s="256"/>
      <c r="BP23" s="256"/>
      <c r="BQ23" s="256"/>
      <c r="BR23" s="256"/>
      <c r="BS23" s="256"/>
      <c r="BT23" s="256"/>
      <c r="BU23" s="256"/>
      <c r="BV23" s="256"/>
      <c r="BW23" s="256"/>
      <c r="BX23" s="256"/>
      <c r="BY23" s="256"/>
      <c r="BZ23" s="256"/>
      <c r="CA23" s="256"/>
      <c r="CB23" s="256"/>
      <c r="CC23" s="256"/>
      <c r="CD23" s="256"/>
      <c r="CE23" s="256"/>
      <c r="CF23" s="256"/>
      <c r="CG23" s="256"/>
      <c r="CH23" s="256"/>
      <c r="CI23" s="256"/>
      <c r="CJ23" s="256"/>
      <c r="CK23" s="256"/>
      <c r="CL23" s="256"/>
      <c r="CM23" s="256"/>
      <c r="CN23" s="256"/>
      <c r="CO23" s="256"/>
      <c r="CP23" s="256"/>
      <c r="CQ23" s="256"/>
      <c r="CR23" s="256"/>
      <c r="CS23" s="256"/>
      <c r="CT23" s="256"/>
      <c r="CU23" s="256"/>
      <c r="CV23" s="256"/>
      <c r="CW23" s="256"/>
      <c r="CX23" s="256"/>
      <c r="CY23" s="256"/>
    </row>
    <row r="24" spans="1:103" ht="20.100000000000001" customHeight="1" x14ac:dyDescent="0.25">
      <c r="A24" s="514"/>
      <c r="B24" s="146" t="s">
        <v>47</v>
      </c>
      <c r="C24" s="87" t="s">
        <v>162</v>
      </c>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c r="CC24" s="255"/>
      <c r="CD24" s="255"/>
      <c r="CE24" s="255"/>
      <c r="CF24" s="255"/>
      <c r="CG24" s="255"/>
      <c r="CH24" s="255"/>
      <c r="CI24" s="255"/>
      <c r="CJ24" s="255"/>
      <c r="CK24" s="255"/>
      <c r="CL24" s="255"/>
      <c r="CM24" s="255"/>
      <c r="CN24" s="255"/>
      <c r="CO24" s="255"/>
      <c r="CP24" s="255"/>
      <c r="CQ24" s="255"/>
      <c r="CR24" s="255"/>
      <c r="CS24" s="255"/>
      <c r="CT24" s="255"/>
      <c r="CU24" s="255"/>
      <c r="CV24" s="255"/>
      <c r="CW24" s="255"/>
      <c r="CX24" s="255"/>
      <c r="CY24" s="255"/>
    </row>
    <row r="25" spans="1:103" ht="20.100000000000001" customHeight="1" x14ac:dyDescent="0.25">
      <c r="A25" s="514"/>
      <c r="B25" s="146" t="s">
        <v>48</v>
      </c>
      <c r="C25" s="87" t="s">
        <v>163</v>
      </c>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6"/>
      <c r="AV25" s="256"/>
      <c r="AW25" s="256"/>
      <c r="AX25" s="256"/>
      <c r="AY25" s="256"/>
      <c r="AZ25" s="256"/>
      <c r="BA25" s="256"/>
      <c r="BB25" s="256"/>
      <c r="BC25" s="256"/>
      <c r="BD25" s="256"/>
      <c r="BE25" s="256"/>
      <c r="BF25" s="256"/>
      <c r="BG25" s="256"/>
      <c r="BH25" s="256"/>
      <c r="BI25" s="256"/>
      <c r="BJ25" s="256"/>
      <c r="BK25" s="256"/>
      <c r="BL25" s="256"/>
      <c r="BM25" s="256"/>
      <c r="BN25" s="256"/>
      <c r="BO25" s="256"/>
      <c r="BP25" s="256"/>
      <c r="BQ25" s="256"/>
      <c r="BR25" s="256"/>
      <c r="BS25" s="256"/>
      <c r="BT25" s="256"/>
      <c r="BU25" s="256"/>
      <c r="BV25" s="256"/>
      <c r="BW25" s="256"/>
      <c r="BX25" s="256"/>
      <c r="BY25" s="256"/>
      <c r="BZ25" s="256"/>
      <c r="CA25" s="256"/>
      <c r="CB25" s="256"/>
      <c r="CC25" s="256"/>
      <c r="CD25" s="256"/>
      <c r="CE25" s="256"/>
      <c r="CF25" s="256"/>
      <c r="CG25" s="256"/>
      <c r="CH25" s="256"/>
      <c r="CI25" s="256"/>
      <c r="CJ25" s="256"/>
      <c r="CK25" s="256"/>
      <c r="CL25" s="256"/>
      <c r="CM25" s="256"/>
      <c r="CN25" s="256"/>
      <c r="CO25" s="256"/>
      <c r="CP25" s="256"/>
      <c r="CQ25" s="256"/>
      <c r="CR25" s="256"/>
      <c r="CS25" s="256"/>
      <c r="CT25" s="256"/>
      <c r="CU25" s="256"/>
      <c r="CV25" s="256"/>
      <c r="CW25" s="256"/>
      <c r="CX25" s="256"/>
      <c r="CY25" s="256"/>
    </row>
    <row r="26" spans="1:103" ht="20.100000000000001" customHeight="1" x14ac:dyDescent="0.25">
      <c r="A26" s="514"/>
      <c r="B26" s="146" t="s">
        <v>49</v>
      </c>
      <c r="C26" s="87" t="s">
        <v>164</v>
      </c>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c r="CC26" s="255"/>
      <c r="CD26" s="255"/>
      <c r="CE26" s="255"/>
      <c r="CF26" s="255"/>
      <c r="CG26" s="255"/>
      <c r="CH26" s="255"/>
      <c r="CI26" s="255"/>
      <c r="CJ26" s="255"/>
      <c r="CK26" s="255"/>
      <c r="CL26" s="255"/>
      <c r="CM26" s="255"/>
      <c r="CN26" s="255"/>
      <c r="CO26" s="255"/>
      <c r="CP26" s="255"/>
      <c r="CQ26" s="255"/>
      <c r="CR26" s="255"/>
      <c r="CS26" s="255"/>
      <c r="CT26" s="255"/>
      <c r="CU26" s="255"/>
      <c r="CV26" s="255"/>
      <c r="CW26" s="255"/>
      <c r="CX26" s="255"/>
      <c r="CY26" s="255"/>
    </row>
    <row r="27" spans="1:103" ht="20.100000000000001" customHeight="1" x14ac:dyDescent="0.25">
      <c r="A27" s="514"/>
      <c r="B27" s="146" t="s">
        <v>50</v>
      </c>
      <c r="C27" s="87" t="s">
        <v>165</v>
      </c>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6"/>
      <c r="BZ27" s="256"/>
      <c r="CA27" s="256"/>
      <c r="CB27" s="256"/>
      <c r="CC27" s="256"/>
      <c r="CD27" s="256"/>
      <c r="CE27" s="256"/>
      <c r="CF27" s="256"/>
      <c r="CG27" s="256"/>
      <c r="CH27" s="256"/>
      <c r="CI27" s="256"/>
      <c r="CJ27" s="256"/>
      <c r="CK27" s="256"/>
      <c r="CL27" s="256"/>
      <c r="CM27" s="256"/>
      <c r="CN27" s="256"/>
      <c r="CO27" s="256"/>
      <c r="CP27" s="256"/>
      <c r="CQ27" s="256"/>
      <c r="CR27" s="256"/>
      <c r="CS27" s="256"/>
      <c r="CT27" s="256"/>
      <c r="CU27" s="256"/>
      <c r="CV27" s="256"/>
      <c r="CW27" s="256"/>
      <c r="CX27" s="256"/>
      <c r="CY27" s="256"/>
    </row>
    <row r="28" spans="1:103" ht="20.100000000000001" customHeight="1" x14ac:dyDescent="0.25">
      <c r="A28" s="514"/>
      <c r="B28" s="146" t="s">
        <v>51</v>
      </c>
      <c r="C28" s="87" t="s">
        <v>215</v>
      </c>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c r="CA28" s="255"/>
      <c r="CB28" s="255"/>
      <c r="CC28" s="255"/>
      <c r="CD28" s="255"/>
      <c r="CE28" s="255"/>
      <c r="CF28" s="255"/>
      <c r="CG28" s="255"/>
      <c r="CH28" s="255"/>
      <c r="CI28" s="255"/>
      <c r="CJ28" s="255"/>
      <c r="CK28" s="255"/>
      <c r="CL28" s="255"/>
      <c r="CM28" s="255"/>
      <c r="CN28" s="255"/>
      <c r="CO28" s="255"/>
      <c r="CP28" s="255"/>
      <c r="CQ28" s="255"/>
      <c r="CR28" s="255"/>
      <c r="CS28" s="255"/>
      <c r="CT28" s="255"/>
      <c r="CU28" s="255"/>
      <c r="CV28" s="255"/>
      <c r="CW28" s="255"/>
      <c r="CX28" s="255"/>
      <c r="CY28" s="255"/>
    </row>
    <row r="29" spans="1:103" ht="20.100000000000001" customHeight="1" x14ac:dyDescent="0.25">
      <c r="A29" s="514"/>
      <c r="B29" s="145" t="s">
        <v>52</v>
      </c>
      <c r="C29" s="88" t="s">
        <v>216</v>
      </c>
      <c r="D29" s="257"/>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8"/>
      <c r="BV29" s="258"/>
      <c r="BW29" s="258"/>
      <c r="BX29" s="258"/>
      <c r="BY29" s="258"/>
      <c r="BZ29" s="258"/>
      <c r="CA29" s="258"/>
      <c r="CB29" s="258"/>
      <c r="CC29" s="258"/>
      <c r="CD29" s="258"/>
      <c r="CE29" s="258"/>
      <c r="CF29" s="258"/>
      <c r="CG29" s="258"/>
      <c r="CH29" s="258"/>
      <c r="CI29" s="258"/>
      <c r="CJ29" s="258"/>
      <c r="CK29" s="258"/>
      <c r="CL29" s="258"/>
      <c r="CM29" s="258"/>
      <c r="CN29" s="258"/>
      <c r="CO29" s="258"/>
      <c r="CP29" s="258"/>
      <c r="CQ29" s="258"/>
      <c r="CR29" s="258"/>
      <c r="CS29" s="258"/>
      <c r="CT29" s="258"/>
      <c r="CU29" s="258"/>
      <c r="CV29" s="258"/>
      <c r="CW29" s="258"/>
      <c r="CX29" s="258"/>
      <c r="CY29" s="258"/>
    </row>
    <row r="30" spans="1:103" ht="20.100000000000001" customHeight="1" x14ac:dyDescent="0.25">
      <c r="A30" s="511" t="s">
        <v>219</v>
      </c>
      <c r="B30" s="144" t="s">
        <v>53</v>
      </c>
      <c r="C30" s="89" t="s">
        <v>166</v>
      </c>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254"/>
      <c r="BE30" s="254"/>
      <c r="BF30" s="254"/>
      <c r="BG30" s="254"/>
      <c r="BH30" s="254"/>
      <c r="BI30" s="254"/>
      <c r="BJ30" s="254"/>
      <c r="BK30" s="254"/>
      <c r="BL30" s="254"/>
      <c r="BM30" s="254"/>
      <c r="BN30" s="254"/>
      <c r="BO30" s="254"/>
      <c r="BP30" s="254"/>
      <c r="BQ30" s="254"/>
      <c r="BR30" s="254"/>
      <c r="BS30" s="254"/>
      <c r="BT30" s="254"/>
      <c r="BU30" s="254"/>
      <c r="BV30" s="254"/>
      <c r="BW30" s="254"/>
      <c r="BX30" s="254"/>
      <c r="BY30" s="254"/>
      <c r="BZ30" s="254"/>
      <c r="CA30" s="254"/>
      <c r="CB30" s="254"/>
      <c r="CC30" s="254"/>
      <c r="CD30" s="254"/>
      <c r="CE30" s="254"/>
      <c r="CF30" s="254"/>
      <c r="CG30" s="254"/>
      <c r="CH30" s="254"/>
      <c r="CI30" s="254"/>
      <c r="CJ30" s="254"/>
      <c r="CK30" s="254"/>
      <c r="CL30" s="254"/>
      <c r="CM30" s="254"/>
      <c r="CN30" s="254"/>
      <c r="CO30" s="254"/>
      <c r="CP30" s="254"/>
      <c r="CQ30" s="254"/>
      <c r="CR30" s="254"/>
      <c r="CS30" s="254"/>
      <c r="CT30" s="254"/>
      <c r="CU30" s="254"/>
      <c r="CV30" s="254"/>
      <c r="CW30" s="254"/>
      <c r="CX30" s="254"/>
      <c r="CY30" s="254"/>
    </row>
    <row r="31" spans="1:103" ht="20.100000000000001" customHeight="1" x14ac:dyDescent="0.25">
      <c r="A31" s="512"/>
      <c r="B31" s="144" t="s">
        <v>54</v>
      </c>
      <c r="C31" s="89" t="s">
        <v>167</v>
      </c>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6"/>
      <c r="AY31" s="256"/>
      <c r="AZ31" s="256"/>
      <c r="BA31" s="256"/>
      <c r="BB31" s="256"/>
      <c r="BC31" s="256"/>
      <c r="BD31" s="256"/>
      <c r="BE31" s="256"/>
      <c r="BF31" s="256"/>
      <c r="BG31" s="256"/>
      <c r="BH31" s="256"/>
      <c r="BI31" s="256"/>
      <c r="BJ31" s="256"/>
      <c r="BK31" s="256"/>
      <c r="BL31" s="256"/>
      <c r="BM31" s="256"/>
      <c r="BN31" s="256"/>
      <c r="BO31" s="256"/>
      <c r="BP31" s="256"/>
      <c r="BQ31" s="256"/>
      <c r="BR31" s="256"/>
      <c r="BS31" s="256"/>
      <c r="BT31" s="256"/>
      <c r="BU31" s="256"/>
      <c r="BV31" s="256"/>
      <c r="BW31" s="256"/>
      <c r="BX31" s="256"/>
      <c r="BY31" s="256"/>
      <c r="BZ31" s="256"/>
      <c r="CA31" s="256"/>
      <c r="CB31" s="256"/>
      <c r="CC31" s="256"/>
      <c r="CD31" s="256"/>
      <c r="CE31" s="256"/>
      <c r="CF31" s="256"/>
      <c r="CG31" s="256"/>
      <c r="CH31" s="256"/>
      <c r="CI31" s="256"/>
      <c r="CJ31" s="256"/>
      <c r="CK31" s="256"/>
      <c r="CL31" s="256"/>
      <c r="CM31" s="256"/>
      <c r="CN31" s="256"/>
      <c r="CO31" s="256"/>
      <c r="CP31" s="256"/>
      <c r="CQ31" s="256"/>
      <c r="CR31" s="256"/>
      <c r="CS31" s="256"/>
      <c r="CT31" s="256"/>
      <c r="CU31" s="256"/>
      <c r="CV31" s="256"/>
      <c r="CW31" s="256"/>
      <c r="CX31" s="256"/>
      <c r="CY31" s="256"/>
    </row>
    <row r="32" spans="1:103" ht="20.100000000000001" customHeight="1" x14ac:dyDescent="0.25">
      <c r="A32" s="512"/>
      <c r="B32" s="144" t="s">
        <v>55</v>
      </c>
      <c r="C32" s="89" t="s">
        <v>168</v>
      </c>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255"/>
      <c r="BJ32" s="255"/>
      <c r="BK32" s="255"/>
      <c r="BL32" s="255"/>
      <c r="BM32" s="255"/>
      <c r="BN32" s="255"/>
      <c r="BO32" s="255"/>
      <c r="BP32" s="255"/>
      <c r="BQ32" s="255"/>
      <c r="BR32" s="255"/>
      <c r="BS32" s="255"/>
      <c r="BT32" s="255"/>
      <c r="BU32" s="255"/>
      <c r="BV32" s="255"/>
      <c r="BW32" s="255"/>
      <c r="BX32" s="255"/>
      <c r="BY32" s="255"/>
      <c r="BZ32" s="255"/>
      <c r="CA32" s="255"/>
      <c r="CB32" s="255"/>
      <c r="CC32" s="255"/>
      <c r="CD32" s="255"/>
      <c r="CE32" s="255"/>
      <c r="CF32" s="255"/>
      <c r="CG32" s="255"/>
      <c r="CH32" s="255"/>
      <c r="CI32" s="255"/>
      <c r="CJ32" s="255"/>
      <c r="CK32" s="255"/>
      <c r="CL32" s="255"/>
      <c r="CM32" s="255"/>
      <c r="CN32" s="255"/>
      <c r="CO32" s="255"/>
      <c r="CP32" s="255"/>
      <c r="CQ32" s="255"/>
      <c r="CR32" s="255"/>
      <c r="CS32" s="255"/>
      <c r="CT32" s="255"/>
      <c r="CU32" s="255"/>
      <c r="CV32" s="255"/>
      <c r="CW32" s="255"/>
      <c r="CX32" s="255"/>
      <c r="CY32" s="255"/>
    </row>
    <row r="33" spans="1:103" ht="20.100000000000001" customHeight="1" x14ac:dyDescent="0.25">
      <c r="A33" s="512"/>
      <c r="B33" s="144" t="s">
        <v>56</v>
      </c>
      <c r="C33" s="89" t="s">
        <v>169</v>
      </c>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56"/>
      <c r="BK33" s="256"/>
      <c r="BL33" s="256"/>
      <c r="BM33" s="256"/>
      <c r="BN33" s="256"/>
      <c r="BO33" s="256"/>
      <c r="BP33" s="256"/>
      <c r="BQ33" s="256"/>
      <c r="BR33" s="256"/>
      <c r="BS33" s="256"/>
      <c r="BT33" s="256"/>
      <c r="BU33" s="256"/>
      <c r="BV33" s="256"/>
      <c r="BW33" s="256"/>
      <c r="BX33" s="256"/>
      <c r="BY33" s="256"/>
      <c r="BZ33" s="256"/>
      <c r="CA33" s="256"/>
      <c r="CB33" s="256"/>
      <c r="CC33" s="256"/>
      <c r="CD33" s="256"/>
      <c r="CE33" s="256"/>
      <c r="CF33" s="256"/>
      <c r="CG33" s="256"/>
      <c r="CH33" s="256"/>
      <c r="CI33" s="256"/>
      <c r="CJ33" s="256"/>
      <c r="CK33" s="256"/>
      <c r="CL33" s="256"/>
      <c r="CM33" s="256"/>
      <c r="CN33" s="256"/>
      <c r="CO33" s="256"/>
      <c r="CP33" s="256"/>
      <c r="CQ33" s="256"/>
      <c r="CR33" s="256"/>
      <c r="CS33" s="256"/>
      <c r="CT33" s="256"/>
      <c r="CU33" s="256"/>
      <c r="CV33" s="256"/>
      <c r="CW33" s="256"/>
      <c r="CX33" s="256"/>
      <c r="CY33" s="256"/>
    </row>
    <row r="34" spans="1:103" ht="20.100000000000001" customHeight="1" x14ac:dyDescent="0.25">
      <c r="A34" s="512"/>
      <c r="B34" s="144" t="s">
        <v>57</v>
      </c>
      <c r="C34" s="89" t="s">
        <v>170</v>
      </c>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5"/>
      <c r="BQ34" s="255"/>
      <c r="BR34" s="255"/>
      <c r="BS34" s="255"/>
      <c r="BT34" s="255"/>
      <c r="BU34" s="255"/>
      <c r="BV34" s="255"/>
      <c r="BW34" s="255"/>
      <c r="BX34" s="255"/>
      <c r="BY34" s="255"/>
      <c r="BZ34" s="255"/>
      <c r="CA34" s="255"/>
      <c r="CB34" s="255"/>
      <c r="CC34" s="255"/>
      <c r="CD34" s="255"/>
      <c r="CE34" s="255"/>
      <c r="CF34" s="255"/>
      <c r="CG34" s="255"/>
      <c r="CH34" s="255"/>
      <c r="CI34" s="255"/>
      <c r="CJ34" s="255"/>
      <c r="CK34" s="255"/>
      <c r="CL34" s="255"/>
      <c r="CM34" s="255"/>
      <c r="CN34" s="255"/>
      <c r="CO34" s="255"/>
      <c r="CP34" s="255"/>
      <c r="CQ34" s="255"/>
      <c r="CR34" s="255"/>
      <c r="CS34" s="255"/>
      <c r="CT34" s="255"/>
      <c r="CU34" s="255"/>
      <c r="CV34" s="255"/>
      <c r="CW34" s="255"/>
      <c r="CX34" s="255"/>
      <c r="CY34" s="255"/>
    </row>
    <row r="35" spans="1:103" ht="20.100000000000001" customHeight="1" x14ac:dyDescent="0.25">
      <c r="A35" s="512"/>
      <c r="B35" s="144" t="s">
        <v>58</v>
      </c>
      <c r="C35" s="89" t="s">
        <v>171</v>
      </c>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6"/>
      <c r="BR35" s="256"/>
      <c r="BS35" s="256"/>
      <c r="BT35" s="256"/>
      <c r="BU35" s="256"/>
      <c r="BV35" s="256"/>
      <c r="BW35" s="256"/>
      <c r="BX35" s="256"/>
      <c r="BY35" s="256"/>
      <c r="BZ35" s="256"/>
      <c r="CA35" s="256"/>
      <c r="CB35" s="256"/>
      <c r="CC35" s="256"/>
      <c r="CD35" s="256"/>
      <c r="CE35" s="256"/>
      <c r="CF35" s="256"/>
      <c r="CG35" s="256"/>
      <c r="CH35" s="256"/>
      <c r="CI35" s="256"/>
      <c r="CJ35" s="256"/>
      <c r="CK35" s="256"/>
      <c r="CL35" s="256"/>
      <c r="CM35" s="256"/>
      <c r="CN35" s="256"/>
      <c r="CO35" s="256"/>
      <c r="CP35" s="256"/>
      <c r="CQ35" s="256"/>
      <c r="CR35" s="256"/>
      <c r="CS35" s="256"/>
      <c r="CT35" s="256"/>
      <c r="CU35" s="256"/>
      <c r="CV35" s="256"/>
      <c r="CW35" s="256"/>
      <c r="CX35" s="256"/>
      <c r="CY35" s="256"/>
    </row>
    <row r="36" spans="1:103" ht="20.100000000000001" customHeight="1" x14ac:dyDescent="0.25">
      <c r="A36" s="512"/>
      <c r="B36" s="144" t="s">
        <v>59</v>
      </c>
      <c r="C36" s="89" t="s">
        <v>217</v>
      </c>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5"/>
      <c r="BR36" s="255"/>
      <c r="BS36" s="255"/>
      <c r="BT36" s="255"/>
      <c r="BU36" s="255"/>
      <c r="BV36" s="255"/>
      <c r="BW36" s="255"/>
      <c r="BX36" s="255"/>
      <c r="BY36" s="255"/>
      <c r="BZ36" s="255"/>
      <c r="CA36" s="255"/>
      <c r="CB36" s="255"/>
      <c r="CC36" s="255"/>
      <c r="CD36" s="255"/>
      <c r="CE36" s="255"/>
      <c r="CF36" s="255"/>
      <c r="CG36" s="255"/>
      <c r="CH36" s="255"/>
      <c r="CI36" s="255"/>
      <c r="CJ36" s="255"/>
      <c r="CK36" s="255"/>
      <c r="CL36" s="255"/>
      <c r="CM36" s="255"/>
      <c r="CN36" s="255"/>
      <c r="CO36" s="255"/>
      <c r="CP36" s="255"/>
      <c r="CQ36" s="255"/>
      <c r="CR36" s="255"/>
      <c r="CS36" s="255"/>
      <c r="CT36" s="255"/>
      <c r="CU36" s="255"/>
      <c r="CV36" s="255"/>
      <c r="CW36" s="255"/>
      <c r="CX36" s="255"/>
      <c r="CY36" s="255"/>
    </row>
    <row r="37" spans="1:103" ht="20.100000000000001" customHeight="1" x14ac:dyDescent="0.25">
      <c r="A37" s="513"/>
      <c r="B37" s="145" t="s">
        <v>60</v>
      </c>
      <c r="C37" s="90" t="s">
        <v>218</v>
      </c>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8"/>
      <c r="BR37" s="258"/>
      <c r="BS37" s="258"/>
      <c r="BT37" s="258"/>
      <c r="BU37" s="258"/>
      <c r="BV37" s="258"/>
      <c r="BW37" s="258"/>
      <c r="BX37" s="258"/>
      <c r="BY37" s="258"/>
      <c r="BZ37" s="258"/>
      <c r="CA37" s="258"/>
      <c r="CB37" s="258"/>
      <c r="CC37" s="258"/>
      <c r="CD37" s="258"/>
      <c r="CE37" s="258"/>
      <c r="CF37" s="258"/>
      <c r="CG37" s="258"/>
      <c r="CH37" s="258"/>
      <c r="CI37" s="258"/>
      <c r="CJ37" s="258"/>
      <c r="CK37" s="258"/>
      <c r="CL37" s="258"/>
      <c r="CM37" s="258"/>
      <c r="CN37" s="258"/>
      <c r="CO37" s="258"/>
      <c r="CP37" s="258"/>
      <c r="CQ37" s="258"/>
      <c r="CR37" s="258"/>
      <c r="CS37" s="258"/>
      <c r="CT37" s="258"/>
      <c r="CU37" s="258"/>
      <c r="CV37" s="258"/>
      <c r="CW37" s="258"/>
      <c r="CX37" s="258"/>
      <c r="CY37" s="258"/>
    </row>
    <row r="38" spans="1:103" ht="20.100000000000001" customHeight="1" x14ac:dyDescent="0.25">
      <c r="A38" s="515" t="s">
        <v>220</v>
      </c>
      <c r="B38" s="147" t="s">
        <v>61</v>
      </c>
      <c r="C38" s="87" t="s">
        <v>172</v>
      </c>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4"/>
      <c r="BR38" s="254"/>
      <c r="BS38" s="254"/>
      <c r="BT38" s="254"/>
      <c r="BU38" s="254"/>
      <c r="BV38" s="254"/>
      <c r="BW38" s="254"/>
      <c r="BX38" s="254"/>
      <c r="BY38" s="254"/>
      <c r="BZ38" s="254"/>
      <c r="CA38" s="254"/>
      <c r="CB38" s="254"/>
      <c r="CC38" s="254"/>
      <c r="CD38" s="254"/>
      <c r="CE38" s="254"/>
      <c r="CF38" s="254"/>
      <c r="CG38" s="254"/>
      <c r="CH38" s="254"/>
      <c r="CI38" s="254"/>
      <c r="CJ38" s="254"/>
      <c r="CK38" s="254"/>
      <c r="CL38" s="254"/>
      <c r="CM38" s="254"/>
      <c r="CN38" s="254"/>
      <c r="CO38" s="254"/>
      <c r="CP38" s="254"/>
      <c r="CQ38" s="254"/>
      <c r="CR38" s="254"/>
      <c r="CS38" s="254"/>
      <c r="CT38" s="254"/>
      <c r="CU38" s="254"/>
      <c r="CV38" s="254"/>
      <c r="CW38" s="254"/>
      <c r="CX38" s="254"/>
      <c r="CY38" s="254"/>
    </row>
    <row r="39" spans="1:103" ht="20.100000000000001" customHeight="1" x14ac:dyDescent="0.25">
      <c r="A39" s="516"/>
      <c r="B39" s="147" t="s">
        <v>62</v>
      </c>
      <c r="C39" s="87" t="s">
        <v>173</v>
      </c>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6"/>
      <c r="BR39" s="256"/>
      <c r="BS39" s="256"/>
      <c r="BT39" s="256"/>
      <c r="BU39" s="256"/>
      <c r="BV39" s="256"/>
      <c r="BW39" s="256"/>
      <c r="BX39" s="256"/>
      <c r="BY39" s="256"/>
      <c r="BZ39" s="256"/>
      <c r="CA39" s="256"/>
      <c r="CB39" s="256"/>
      <c r="CC39" s="256"/>
      <c r="CD39" s="256"/>
      <c r="CE39" s="256"/>
      <c r="CF39" s="256"/>
      <c r="CG39" s="256"/>
      <c r="CH39" s="256"/>
      <c r="CI39" s="256"/>
      <c r="CJ39" s="256"/>
      <c r="CK39" s="256"/>
      <c r="CL39" s="256"/>
      <c r="CM39" s="256"/>
      <c r="CN39" s="256"/>
      <c r="CO39" s="256"/>
      <c r="CP39" s="256"/>
      <c r="CQ39" s="256"/>
      <c r="CR39" s="256"/>
      <c r="CS39" s="256"/>
      <c r="CT39" s="256"/>
      <c r="CU39" s="256"/>
      <c r="CV39" s="256"/>
      <c r="CW39" s="256"/>
      <c r="CX39" s="256"/>
      <c r="CY39" s="256"/>
    </row>
    <row r="40" spans="1:103" ht="20.100000000000001" customHeight="1" x14ac:dyDescent="0.25">
      <c r="A40" s="516"/>
      <c r="B40" s="147" t="s">
        <v>63</v>
      </c>
      <c r="C40" s="87" t="s">
        <v>174</v>
      </c>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255"/>
      <c r="CB40" s="255"/>
      <c r="CC40" s="255"/>
      <c r="CD40" s="255"/>
      <c r="CE40" s="255"/>
      <c r="CF40" s="255"/>
      <c r="CG40" s="255"/>
      <c r="CH40" s="255"/>
      <c r="CI40" s="255"/>
      <c r="CJ40" s="255"/>
      <c r="CK40" s="255"/>
      <c r="CL40" s="255"/>
      <c r="CM40" s="255"/>
      <c r="CN40" s="255"/>
      <c r="CO40" s="255"/>
      <c r="CP40" s="255"/>
      <c r="CQ40" s="255"/>
      <c r="CR40" s="255"/>
      <c r="CS40" s="255"/>
      <c r="CT40" s="255"/>
      <c r="CU40" s="255"/>
      <c r="CV40" s="255"/>
      <c r="CW40" s="255"/>
      <c r="CX40" s="255"/>
      <c r="CY40" s="255"/>
    </row>
    <row r="41" spans="1:103" ht="20.100000000000001" customHeight="1" x14ac:dyDescent="0.25">
      <c r="A41" s="516"/>
      <c r="B41" s="147" t="s">
        <v>64</v>
      </c>
      <c r="C41" s="87" t="s">
        <v>175</v>
      </c>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6"/>
      <c r="BR41" s="256"/>
      <c r="BS41" s="256"/>
      <c r="BT41" s="256"/>
      <c r="BU41" s="256"/>
      <c r="BV41" s="256"/>
      <c r="BW41" s="256"/>
      <c r="BX41" s="256"/>
      <c r="BY41" s="256"/>
      <c r="BZ41" s="256"/>
      <c r="CA41" s="256"/>
      <c r="CB41" s="256"/>
      <c r="CC41" s="256"/>
      <c r="CD41" s="256"/>
      <c r="CE41" s="256"/>
      <c r="CF41" s="256"/>
      <c r="CG41" s="256"/>
      <c r="CH41" s="256"/>
      <c r="CI41" s="256"/>
      <c r="CJ41" s="256"/>
      <c r="CK41" s="256"/>
      <c r="CL41" s="256"/>
      <c r="CM41" s="256"/>
      <c r="CN41" s="256"/>
      <c r="CO41" s="256"/>
      <c r="CP41" s="256"/>
      <c r="CQ41" s="256"/>
      <c r="CR41" s="256"/>
      <c r="CS41" s="256"/>
      <c r="CT41" s="256"/>
      <c r="CU41" s="256"/>
      <c r="CV41" s="256"/>
      <c r="CW41" s="256"/>
      <c r="CX41" s="256"/>
      <c r="CY41" s="256"/>
    </row>
    <row r="42" spans="1:103" ht="20.100000000000001" customHeight="1" x14ac:dyDescent="0.25">
      <c r="A42" s="517"/>
      <c r="B42" s="148" t="s">
        <v>65</v>
      </c>
      <c r="C42" s="88" t="s">
        <v>176</v>
      </c>
      <c r="D42" s="259"/>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0"/>
      <c r="BR42" s="260"/>
      <c r="BS42" s="260"/>
      <c r="BT42" s="260"/>
      <c r="BU42" s="260"/>
      <c r="BV42" s="260"/>
      <c r="BW42" s="260"/>
      <c r="BX42" s="260"/>
      <c r="BY42" s="260"/>
      <c r="BZ42" s="260"/>
      <c r="CA42" s="260"/>
      <c r="CB42" s="260"/>
      <c r="CC42" s="260"/>
      <c r="CD42" s="260"/>
      <c r="CE42" s="260"/>
      <c r="CF42" s="260"/>
      <c r="CG42" s="260"/>
      <c r="CH42" s="260"/>
      <c r="CI42" s="260"/>
      <c r="CJ42" s="260"/>
      <c r="CK42" s="260"/>
      <c r="CL42" s="260"/>
      <c r="CM42" s="260"/>
      <c r="CN42" s="260"/>
      <c r="CO42" s="260"/>
      <c r="CP42" s="260"/>
      <c r="CQ42" s="260"/>
      <c r="CR42" s="260"/>
      <c r="CS42" s="260"/>
      <c r="CT42" s="260"/>
      <c r="CU42" s="260"/>
      <c r="CV42" s="260"/>
      <c r="CW42" s="260"/>
      <c r="CX42" s="260"/>
      <c r="CY42" s="260"/>
    </row>
    <row r="43" spans="1:103" ht="38.1" customHeight="1" x14ac:dyDescent="0.25">
      <c r="A43" s="245" t="s">
        <v>389</v>
      </c>
      <c r="B43" s="148" t="s">
        <v>66</v>
      </c>
      <c r="C43" s="203">
        <v>6</v>
      </c>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58"/>
      <c r="BV43" s="258"/>
      <c r="BW43" s="258"/>
      <c r="BX43" s="258"/>
      <c r="BY43" s="258"/>
      <c r="BZ43" s="258"/>
      <c r="CA43" s="258"/>
      <c r="CB43" s="258"/>
      <c r="CC43" s="258"/>
      <c r="CD43" s="258"/>
      <c r="CE43" s="258"/>
      <c r="CF43" s="258"/>
      <c r="CG43" s="258"/>
      <c r="CH43" s="258"/>
      <c r="CI43" s="258"/>
      <c r="CJ43" s="258"/>
      <c r="CK43" s="258"/>
      <c r="CL43" s="258"/>
      <c r="CM43" s="258"/>
      <c r="CN43" s="258"/>
      <c r="CO43" s="258"/>
      <c r="CP43" s="258"/>
      <c r="CQ43" s="258"/>
      <c r="CR43" s="258"/>
      <c r="CS43" s="258"/>
      <c r="CT43" s="258"/>
      <c r="CU43" s="258"/>
      <c r="CV43" s="258"/>
      <c r="CW43" s="258"/>
      <c r="CX43" s="258"/>
      <c r="CY43" s="258"/>
    </row>
    <row r="44" spans="1:103" ht="27.6" customHeight="1" x14ac:dyDescent="0.25">
      <c r="A44" s="518" t="s">
        <v>221</v>
      </c>
      <c r="B44" s="144" t="s">
        <v>67</v>
      </c>
      <c r="C44" s="204" t="s">
        <v>177</v>
      </c>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4"/>
      <c r="BR44" s="254"/>
      <c r="BS44" s="254"/>
      <c r="BT44" s="254"/>
      <c r="BU44" s="254"/>
      <c r="BV44" s="254"/>
      <c r="BW44" s="254"/>
      <c r="BX44" s="254"/>
      <c r="BY44" s="254"/>
      <c r="BZ44" s="254"/>
      <c r="CA44" s="254"/>
      <c r="CB44" s="254"/>
      <c r="CC44" s="254"/>
      <c r="CD44" s="254"/>
      <c r="CE44" s="254"/>
      <c r="CF44" s="254"/>
      <c r="CG44" s="254"/>
      <c r="CH44" s="254"/>
      <c r="CI44" s="254"/>
      <c r="CJ44" s="254"/>
      <c r="CK44" s="254"/>
      <c r="CL44" s="254"/>
      <c r="CM44" s="254"/>
      <c r="CN44" s="254"/>
      <c r="CO44" s="254"/>
      <c r="CP44" s="254"/>
      <c r="CQ44" s="254"/>
      <c r="CR44" s="254"/>
      <c r="CS44" s="254"/>
      <c r="CT44" s="254"/>
      <c r="CU44" s="254"/>
      <c r="CV44" s="254"/>
      <c r="CW44" s="254"/>
      <c r="CX44" s="254"/>
      <c r="CY44" s="254"/>
    </row>
    <row r="45" spans="1:103" ht="27.6" customHeight="1" x14ac:dyDescent="0.25">
      <c r="A45" s="509"/>
      <c r="B45" s="148" t="s">
        <v>68</v>
      </c>
      <c r="C45" s="205" t="s">
        <v>178</v>
      </c>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8"/>
      <c r="BR45" s="258"/>
      <c r="BS45" s="258"/>
      <c r="BT45" s="258"/>
      <c r="BU45" s="258"/>
      <c r="BV45" s="258"/>
      <c r="BW45" s="258"/>
      <c r="BX45" s="258"/>
      <c r="BY45" s="258"/>
      <c r="BZ45" s="258"/>
      <c r="CA45" s="258"/>
      <c r="CB45" s="258"/>
      <c r="CC45" s="258"/>
      <c r="CD45" s="258"/>
      <c r="CE45" s="258"/>
      <c r="CF45" s="258"/>
      <c r="CG45" s="258"/>
      <c r="CH45" s="258"/>
      <c r="CI45" s="258"/>
      <c r="CJ45" s="258"/>
      <c r="CK45" s="258"/>
      <c r="CL45" s="258"/>
      <c r="CM45" s="258"/>
      <c r="CN45" s="258"/>
      <c r="CO45" s="258"/>
      <c r="CP45" s="258"/>
      <c r="CQ45" s="258"/>
      <c r="CR45" s="258"/>
      <c r="CS45" s="258"/>
      <c r="CT45" s="258"/>
      <c r="CU45" s="258"/>
      <c r="CV45" s="258"/>
      <c r="CW45" s="258"/>
      <c r="CX45" s="258"/>
      <c r="CY45" s="258"/>
    </row>
    <row r="46" spans="1:103" ht="20.100000000000001" customHeight="1" x14ac:dyDescent="0.25">
      <c r="A46" s="511" t="s">
        <v>223</v>
      </c>
      <c r="B46" s="144" t="s">
        <v>69</v>
      </c>
      <c r="C46" s="93" t="s">
        <v>179</v>
      </c>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4"/>
      <c r="BV46" s="254"/>
      <c r="BW46" s="254"/>
      <c r="BX46" s="254"/>
      <c r="BY46" s="254"/>
      <c r="BZ46" s="254"/>
      <c r="CA46" s="254"/>
      <c r="CB46" s="254"/>
      <c r="CC46" s="254"/>
      <c r="CD46" s="254"/>
      <c r="CE46" s="254"/>
      <c r="CF46" s="254"/>
      <c r="CG46" s="254"/>
      <c r="CH46" s="254"/>
      <c r="CI46" s="254"/>
      <c r="CJ46" s="254"/>
      <c r="CK46" s="254"/>
      <c r="CL46" s="254"/>
      <c r="CM46" s="254"/>
      <c r="CN46" s="254"/>
      <c r="CO46" s="254"/>
      <c r="CP46" s="254"/>
      <c r="CQ46" s="254"/>
      <c r="CR46" s="254"/>
      <c r="CS46" s="254"/>
      <c r="CT46" s="254"/>
      <c r="CU46" s="254"/>
      <c r="CV46" s="254"/>
      <c r="CW46" s="254"/>
      <c r="CX46" s="254"/>
      <c r="CY46" s="254"/>
    </row>
    <row r="47" spans="1:103" ht="20.100000000000001" customHeight="1" x14ac:dyDescent="0.25">
      <c r="A47" s="512"/>
      <c r="B47" s="144" t="s">
        <v>70</v>
      </c>
      <c r="C47" s="93" t="s">
        <v>180</v>
      </c>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6"/>
      <c r="BR47" s="256"/>
      <c r="BS47" s="256"/>
      <c r="BT47" s="256"/>
      <c r="BU47" s="256"/>
      <c r="BV47" s="256"/>
      <c r="BW47" s="256"/>
      <c r="BX47" s="256"/>
      <c r="BY47" s="256"/>
      <c r="BZ47" s="256"/>
      <c r="CA47" s="256"/>
      <c r="CB47" s="256"/>
      <c r="CC47" s="256"/>
      <c r="CD47" s="256"/>
      <c r="CE47" s="256"/>
      <c r="CF47" s="256"/>
      <c r="CG47" s="256"/>
      <c r="CH47" s="256"/>
      <c r="CI47" s="256"/>
      <c r="CJ47" s="256"/>
      <c r="CK47" s="256"/>
      <c r="CL47" s="256"/>
      <c r="CM47" s="256"/>
      <c r="CN47" s="256"/>
      <c r="CO47" s="256"/>
      <c r="CP47" s="256"/>
      <c r="CQ47" s="256"/>
      <c r="CR47" s="256"/>
      <c r="CS47" s="256"/>
      <c r="CT47" s="256"/>
      <c r="CU47" s="256"/>
      <c r="CV47" s="256"/>
      <c r="CW47" s="256"/>
      <c r="CX47" s="256"/>
      <c r="CY47" s="256"/>
    </row>
    <row r="48" spans="1:103" ht="20.100000000000001" customHeight="1" x14ac:dyDescent="0.25">
      <c r="A48" s="512"/>
      <c r="B48" s="144" t="s">
        <v>71</v>
      </c>
      <c r="C48" s="93" t="s">
        <v>181</v>
      </c>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5"/>
      <c r="CH48" s="255"/>
      <c r="CI48" s="255"/>
      <c r="CJ48" s="255"/>
      <c r="CK48" s="255"/>
      <c r="CL48" s="255"/>
      <c r="CM48" s="255"/>
      <c r="CN48" s="255"/>
      <c r="CO48" s="255"/>
      <c r="CP48" s="255"/>
      <c r="CQ48" s="255"/>
      <c r="CR48" s="255"/>
      <c r="CS48" s="255"/>
      <c r="CT48" s="255"/>
      <c r="CU48" s="255"/>
      <c r="CV48" s="255"/>
      <c r="CW48" s="255"/>
      <c r="CX48" s="255"/>
      <c r="CY48" s="255"/>
    </row>
    <row r="49" spans="1:103" ht="20.100000000000001" customHeight="1" x14ac:dyDescent="0.25">
      <c r="A49" s="512"/>
      <c r="B49" s="144" t="s">
        <v>72</v>
      </c>
      <c r="C49" s="93" t="s">
        <v>182</v>
      </c>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6"/>
      <c r="BR49" s="256"/>
      <c r="BS49" s="256"/>
      <c r="BT49" s="256"/>
      <c r="BU49" s="256"/>
      <c r="BV49" s="256"/>
      <c r="BW49" s="256"/>
      <c r="BX49" s="256"/>
      <c r="BY49" s="256"/>
      <c r="BZ49" s="256"/>
      <c r="CA49" s="256"/>
      <c r="CB49" s="256"/>
      <c r="CC49" s="256"/>
      <c r="CD49" s="256"/>
      <c r="CE49" s="256"/>
      <c r="CF49" s="256"/>
      <c r="CG49" s="256"/>
      <c r="CH49" s="256"/>
      <c r="CI49" s="256"/>
      <c r="CJ49" s="256"/>
      <c r="CK49" s="256"/>
      <c r="CL49" s="256"/>
      <c r="CM49" s="256"/>
      <c r="CN49" s="256"/>
      <c r="CO49" s="256"/>
      <c r="CP49" s="256"/>
      <c r="CQ49" s="256"/>
      <c r="CR49" s="256"/>
      <c r="CS49" s="256"/>
      <c r="CT49" s="256"/>
      <c r="CU49" s="256"/>
      <c r="CV49" s="256"/>
      <c r="CW49" s="256"/>
      <c r="CX49" s="256"/>
      <c r="CY49" s="256"/>
    </row>
    <row r="50" spans="1:103" ht="20.100000000000001" customHeight="1" x14ac:dyDescent="0.25">
      <c r="A50" s="512"/>
      <c r="B50" s="144" t="s">
        <v>73</v>
      </c>
      <c r="C50" s="93" t="s">
        <v>183</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row>
    <row r="51" spans="1:103" ht="20.100000000000001" customHeight="1" x14ac:dyDescent="0.25">
      <c r="A51" s="512"/>
      <c r="B51" s="144" t="s">
        <v>74</v>
      </c>
      <c r="C51" s="93" t="s">
        <v>184</v>
      </c>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6"/>
      <c r="BR51" s="256"/>
      <c r="BS51" s="256"/>
      <c r="BT51" s="256"/>
      <c r="BU51" s="256"/>
      <c r="BV51" s="256"/>
      <c r="BW51" s="256"/>
      <c r="BX51" s="256"/>
      <c r="BY51" s="256"/>
      <c r="BZ51" s="256"/>
      <c r="CA51" s="256"/>
      <c r="CB51" s="256"/>
      <c r="CC51" s="256"/>
      <c r="CD51" s="256"/>
      <c r="CE51" s="256"/>
      <c r="CF51" s="256"/>
      <c r="CG51" s="256"/>
      <c r="CH51" s="256"/>
      <c r="CI51" s="256"/>
      <c r="CJ51" s="256"/>
      <c r="CK51" s="256"/>
      <c r="CL51" s="256"/>
      <c r="CM51" s="256"/>
      <c r="CN51" s="256"/>
      <c r="CO51" s="256"/>
      <c r="CP51" s="256"/>
      <c r="CQ51" s="256"/>
      <c r="CR51" s="256"/>
      <c r="CS51" s="256"/>
      <c r="CT51" s="256"/>
      <c r="CU51" s="256"/>
      <c r="CV51" s="256"/>
      <c r="CW51" s="256"/>
      <c r="CX51" s="256"/>
      <c r="CY51" s="256"/>
    </row>
    <row r="52" spans="1:103" ht="20.100000000000001" customHeight="1" x14ac:dyDescent="0.25">
      <c r="A52" s="512"/>
      <c r="B52" s="144" t="s">
        <v>75</v>
      </c>
      <c r="C52" s="93" t="s">
        <v>224</v>
      </c>
      <c r="D52" s="259"/>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0"/>
      <c r="BQ52" s="260"/>
      <c r="BR52" s="260"/>
      <c r="BS52" s="260"/>
      <c r="BT52" s="260"/>
      <c r="BU52" s="260"/>
      <c r="BV52" s="260"/>
      <c r="BW52" s="260"/>
      <c r="BX52" s="260"/>
      <c r="BY52" s="260"/>
      <c r="BZ52" s="260"/>
      <c r="CA52" s="260"/>
      <c r="CB52" s="260"/>
      <c r="CC52" s="260"/>
      <c r="CD52" s="260"/>
      <c r="CE52" s="260"/>
      <c r="CF52" s="260"/>
      <c r="CG52" s="260"/>
      <c r="CH52" s="260"/>
      <c r="CI52" s="260"/>
      <c r="CJ52" s="260"/>
      <c r="CK52" s="260"/>
      <c r="CL52" s="260"/>
      <c r="CM52" s="260"/>
      <c r="CN52" s="260"/>
      <c r="CO52" s="260"/>
      <c r="CP52" s="260"/>
      <c r="CQ52" s="260"/>
      <c r="CR52" s="260"/>
      <c r="CS52" s="260"/>
      <c r="CT52" s="260"/>
      <c r="CU52" s="260"/>
      <c r="CV52" s="260"/>
      <c r="CW52" s="260"/>
      <c r="CX52" s="260"/>
      <c r="CY52" s="260"/>
    </row>
    <row r="53" spans="1:103" ht="20.100000000000001" customHeight="1" x14ac:dyDescent="0.25">
      <c r="A53" s="518" t="s">
        <v>225</v>
      </c>
      <c r="B53" s="155" t="s">
        <v>326</v>
      </c>
      <c r="C53" s="94" t="s">
        <v>185</v>
      </c>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1"/>
      <c r="BQ53" s="261"/>
      <c r="BR53" s="261"/>
      <c r="BS53" s="261"/>
      <c r="BT53" s="261"/>
      <c r="BU53" s="261"/>
      <c r="BV53" s="261"/>
      <c r="BW53" s="261"/>
      <c r="BX53" s="261"/>
      <c r="BY53" s="261"/>
      <c r="BZ53" s="261"/>
      <c r="CA53" s="261"/>
      <c r="CB53" s="261"/>
      <c r="CC53" s="261"/>
      <c r="CD53" s="261"/>
      <c r="CE53" s="261"/>
      <c r="CF53" s="261"/>
      <c r="CG53" s="261"/>
      <c r="CH53" s="261"/>
      <c r="CI53" s="261"/>
      <c r="CJ53" s="261"/>
      <c r="CK53" s="261"/>
      <c r="CL53" s="261"/>
      <c r="CM53" s="261"/>
      <c r="CN53" s="261"/>
      <c r="CO53" s="261"/>
      <c r="CP53" s="261"/>
      <c r="CQ53" s="261"/>
      <c r="CR53" s="261"/>
      <c r="CS53" s="261"/>
      <c r="CT53" s="261"/>
      <c r="CU53" s="261"/>
      <c r="CV53" s="261"/>
      <c r="CW53" s="261"/>
      <c r="CX53" s="261"/>
      <c r="CY53" s="261"/>
    </row>
    <row r="54" spans="1:103" ht="20.100000000000001" customHeight="1" x14ac:dyDescent="0.25">
      <c r="A54" s="509"/>
      <c r="B54" s="144" t="s">
        <v>325</v>
      </c>
      <c r="C54" s="91" t="s">
        <v>186</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c r="BD54" s="255"/>
      <c r="BE54" s="255"/>
      <c r="BF54" s="255"/>
      <c r="BG54" s="255"/>
      <c r="BH54" s="255"/>
      <c r="BI54" s="255"/>
      <c r="BJ54" s="255"/>
      <c r="BK54" s="255"/>
      <c r="BL54" s="255"/>
      <c r="BM54" s="255"/>
      <c r="BN54" s="255"/>
      <c r="BO54" s="255"/>
      <c r="BP54" s="255"/>
      <c r="BQ54" s="255"/>
      <c r="BR54" s="255"/>
      <c r="BS54" s="255"/>
      <c r="BT54" s="255"/>
      <c r="BU54" s="255"/>
      <c r="BV54" s="255"/>
      <c r="BW54" s="255"/>
      <c r="BX54" s="255"/>
      <c r="BY54" s="255"/>
      <c r="BZ54" s="255"/>
      <c r="CA54" s="255"/>
      <c r="CB54" s="255"/>
      <c r="CC54" s="255"/>
      <c r="CD54" s="255"/>
      <c r="CE54" s="255"/>
      <c r="CF54" s="255"/>
      <c r="CG54" s="255"/>
      <c r="CH54" s="255"/>
      <c r="CI54" s="255"/>
      <c r="CJ54" s="255"/>
      <c r="CK54" s="255"/>
      <c r="CL54" s="255"/>
      <c r="CM54" s="255"/>
      <c r="CN54" s="255"/>
      <c r="CO54" s="255"/>
      <c r="CP54" s="255"/>
      <c r="CQ54" s="255"/>
      <c r="CR54" s="255"/>
      <c r="CS54" s="255"/>
      <c r="CT54" s="255"/>
      <c r="CU54" s="255"/>
      <c r="CV54" s="255"/>
      <c r="CW54" s="255"/>
      <c r="CX54" s="255"/>
      <c r="CY54" s="255"/>
    </row>
    <row r="55" spans="1:103" ht="20.100000000000001" customHeight="1" x14ac:dyDescent="0.25">
      <c r="A55" s="510"/>
      <c r="B55" s="145" t="s">
        <v>327</v>
      </c>
      <c r="C55" s="92" t="s">
        <v>187</v>
      </c>
      <c r="D55" s="257"/>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258"/>
      <c r="BS55" s="258"/>
      <c r="BT55" s="258"/>
      <c r="BU55" s="258"/>
      <c r="BV55" s="258"/>
      <c r="BW55" s="258"/>
      <c r="BX55" s="258"/>
      <c r="BY55" s="258"/>
      <c r="BZ55" s="258"/>
      <c r="CA55" s="258"/>
      <c r="CB55" s="258"/>
      <c r="CC55" s="258"/>
      <c r="CD55" s="258"/>
      <c r="CE55" s="258"/>
      <c r="CF55" s="258"/>
      <c r="CG55" s="258"/>
      <c r="CH55" s="258"/>
      <c r="CI55" s="258"/>
      <c r="CJ55" s="258"/>
      <c r="CK55" s="258"/>
      <c r="CL55" s="258"/>
      <c r="CM55" s="258"/>
      <c r="CN55" s="258"/>
      <c r="CO55" s="258"/>
      <c r="CP55" s="258"/>
      <c r="CQ55" s="258"/>
      <c r="CR55" s="258"/>
      <c r="CS55" s="258"/>
      <c r="CT55" s="258"/>
      <c r="CU55" s="258"/>
      <c r="CV55" s="258"/>
      <c r="CW55" s="258"/>
      <c r="CX55" s="258"/>
      <c r="CY55" s="258"/>
    </row>
    <row r="56" spans="1:103" ht="20.100000000000001" customHeight="1" x14ac:dyDescent="0.25">
      <c r="A56" s="519" t="s">
        <v>226</v>
      </c>
      <c r="B56" s="146" t="s">
        <v>76</v>
      </c>
      <c r="C56" s="93" t="s">
        <v>188</v>
      </c>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254"/>
      <c r="BR56" s="254"/>
      <c r="BS56" s="254"/>
      <c r="BT56" s="254"/>
      <c r="BU56" s="254"/>
      <c r="BV56" s="254"/>
      <c r="BW56" s="254"/>
      <c r="BX56" s="254"/>
      <c r="BY56" s="254"/>
      <c r="BZ56" s="254"/>
      <c r="CA56" s="254"/>
      <c r="CB56" s="254"/>
      <c r="CC56" s="254"/>
      <c r="CD56" s="254"/>
      <c r="CE56" s="254"/>
      <c r="CF56" s="254"/>
      <c r="CG56" s="254"/>
      <c r="CH56" s="254"/>
      <c r="CI56" s="254"/>
      <c r="CJ56" s="254"/>
      <c r="CK56" s="254"/>
      <c r="CL56" s="254"/>
      <c r="CM56" s="254"/>
      <c r="CN56" s="254"/>
      <c r="CO56" s="254"/>
      <c r="CP56" s="254"/>
      <c r="CQ56" s="254"/>
      <c r="CR56" s="254"/>
      <c r="CS56" s="254"/>
      <c r="CT56" s="254"/>
      <c r="CU56" s="254"/>
      <c r="CV56" s="254"/>
      <c r="CW56" s="254"/>
      <c r="CX56" s="254"/>
      <c r="CY56" s="254"/>
    </row>
    <row r="57" spans="1:103" ht="20.100000000000001" customHeight="1" x14ac:dyDescent="0.25">
      <c r="A57" s="519"/>
      <c r="B57" s="146" t="s">
        <v>77</v>
      </c>
      <c r="C57" s="93" t="s">
        <v>189</v>
      </c>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c r="BD57" s="256"/>
      <c r="BE57" s="256"/>
      <c r="BF57" s="256"/>
      <c r="BG57" s="256"/>
      <c r="BH57" s="256"/>
      <c r="BI57" s="256"/>
      <c r="BJ57" s="256"/>
      <c r="BK57" s="256"/>
      <c r="BL57" s="256"/>
      <c r="BM57" s="256"/>
      <c r="BN57" s="256"/>
      <c r="BO57" s="256"/>
      <c r="BP57" s="256"/>
      <c r="BQ57" s="256"/>
      <c r="BR57" s="256"/>
      <c r="BS57" s="256"/>
      <c r="BT57" s="256"/>
      <c r="BU57" s="256"/>
      <c r="BV57" s="256"/>
      <c r="BW57" s="256"/>
      <c r="BX57" s="256"/>
      <c r="BY57" s="256"/>
      <c r="BZ57" s="256"/>
      <c r="CA57" s="256"/>
      <c r="CB57" s="256"/>
      <c r="CC57" s="256"/>
      <c r="CD57" s="256"/>
      <c r="CE57" s="256"/>
      <c r="CF57" s="256"/>
      <c r="CG57" s="256"/>
      <c r="CH57" s="256"/>
      <c r="CI57" s="256"/>
      <c r="CJ57" s="256"/>
      <c r="CK57" s="256"/>
      <c r="CL57" s="256"/>
      <c r="CM57" s="256"/>
      <c r="CN57" s="256"/>
      <c r="CO57" s="256"/>
      <c r="CP57" s="256"/>
      <c r="CQ57" s="256"/>
      <c r="CR57" s="256"/>
      <c r="CS57" s="256"/>
      <c r="CT57" s="256"/>
      <c r="CU57" s="256"/>
      <c r="CV57" s="256"/>
      <c r="CW57" s="256"/>
      <c r="CX57" s="256"/>
      <c r="CY57" s="256"/>
    </row>
    <row r="58" spans="1:103" ht="20.100000000000001" customHeight="1" x14ac:dyDescent="0.25">
      <c r="A58" s="519"/>
      <c r="B58" s="146" t="s">
        <v>78</v>
      </c>
      <c r="C58" s="93" t="s">
        <v>190</v>
      </c>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5"/>
      <c r="BU58" s="255"/>
      <c r="BV58" s="255"/>
      <c r="BW58" s="255"/>
      <c r="BX58" s="255"/>
      <c r="BY58" s="255"/>
      <c r="BZ58" s="255"/>
      <c r="CA58" s="255"/>
      <c r="CB58" s="255"/>
      <c r="CC58" s="255"/>
      <c r="CD58" s="255"/>
      <c r="CE58" s="255"/>
      <c r="CF58" s="255"/>
      <c r="CG58" s="255"/>
      <c r="CH58" s="255"/>
      <c r="CI58" s="255"/>
      <c r="CJ58" s="255"/>
      <c r="CK58" s="255"/>
      <c r="CL58" s="255"/>
      <c r="CM58" s="255"/>
      <c r="CN58" s="255"/>
      <c r="CO58" s="255"/>
      <c r="CP58" s="255"/>
      <c r="CQ58" s="255"/>
      <c r="CR58" s="255"/>
      <c r="CS58" s="255"/>
      <c r="CT58" s="255"/>
      <c r="CU58" s="255"/>
      <c r="CV58" s="255"/>
      <c r="CW58" s="255"/>
      <c r="CX58" s="255"/>
      <c r="CY58" s="255"/>
    </row>
    <row r="59" spans="1:103" ht="20.100000000000001" customHeight="1" x14ac:dyDescent="0.25">
      <c r="A59" s="519"/>
      <c r="B59" s="146" t="s">
        <v>79</v>
      </c>
      <c r="C59" s="93" t="s">
        <v>191</v>
      </c>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2"/>
      <c r="AY59" s="262"/>
      <c r="AZ59" s="262"/>
      <c r="BA59" s="262"/>
      <c r="BB59" s="262"/>
      <c r="BC59" s="262"/>
      <c r="BD59" s="262"/>
      <c r="BE59" s="262"/>
      <c r="BF59" s="262"/>
      <c r="BG59" s="262"/>
      <c r="BH59" s="262"/>
      <c r="BI59" s="262"/>
      <c r="BJ59" s="262"/>
      <c r="BK59" s="262"/>
      <c r="BL59" s="262"/>
      <c r="BM59" s="262"/>
      <c r="BN59" s="262"/>
      <c r="BO59" s="262"/>
      <c r="BP59" s="262"/>
      <c r="BQ59" s="262"/>
      <c r="BR59" s="262"/>
      <c r="BS59" s="262"/>
      <c r="BT59" s="262"/>
      <c r="BU59" s="262"/>
      <c r="BV59" s="262"/>
      <c r="BW59" s="262"/>
      <c r="BX59" s="262"/>
      <c r="BY59" s="262"/>
      <c r="BZ59" s="262"/>
      <c r="CA59" s="262"/>
      <c r="CB59" s="262"/>
      <c r="CC59" s="262"/>
      <c r="CD59" s="262"/>
      <c r="CE59" s="262"/>
      <c r="CF59" s="262"/>
      <c r="CG59" s="262"/>
      <c r="CH59" s="262"/>
      <c r="CI59" s="262"/>
      <c r="CJ59" s="262"/>
      <c r="CK59" s="262"/>
      <c r="CL59" s="262"/>
      <c r="CM59" s="262"/>
      <c r="CN59" s="262"/>
      <c r="CO59" s="262"/>
      <c r="CP59" s="262"/>
      <c r="CQ59" s="262"/>
      <c r="CR59" s="262"/>
      <c r="CS59" s="262"/>
      <c r="CT59" s="262"/>
      <c r="CU59" s="262"/>
      <c r="CV59" s="262"/>
      <c r="CW59" s="262"/>
      <c r="CX59" s="262"/>
      <c r="CY59" s="262"/>
    </row>
    <row r="60" spans="1:103" hidden="1" x14ac:dyDescent="0.25">
      <c r="A60" s="179"/>
      <c r="B60" s="179"/>
      <c r="C60" s="179"/>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63"/>
      <c r="AO60" s="263"/>
      <c r="AP60" s="263"/>
      <c r="AQ60" s="263"/>
      <c r="AR60" s="263"/>
      <c r="AS60" s="263"/>
      <c r="AT60" s="263"/>
      <c r="AU60" s="263"/>
      <c r="AV60" s="263"/>
      <c r="AW60" s="263"/>
      <c r="AX60" s="263"/>
      <c r="AY60" s="263"/>
      <c r="AZ60" s="263"/>
      <c r="BA60" s="263"/>
      <c r="BB60" s="263"/>
      <c r="BC60" s="263"/>
      <c r="BD60" s="263"/>
      <c r="BE60" s="263"/>
      <c r="BF60" s="263"/>
      <c r="BG60" s="263"/>
      <c r="BH60" s="263"/>
      <c r="BI60" s="263"/>
      <c r="BJ60" s="263"/>
      <c r="BK60" s="263"/>
      <c r="BL60" s="263"/>
      <c r="BM60" s="263"/>
      <c r="BN60" s="263"/>
      <c r="BO60" s="263"/>
      <c r="BP60" s="263"/>
      <c r="BQ60" s="263"/>
      <c r="BR60" s="263"/>
      <c r="BS60" s="263"/>
      <c r="BT60" s="263"/>
      <c r="BU60" s="263"/>
      <c r="BV60" s="263"/>
      <c r="BW60" s="263"/>
      <c r="BX60" s="263"/>
      <c r="BY60" s="263"/>
      <c r="BZ60" s="263"/>
      <c r="CA60" s="263"/>
      <c r="CB60" s="263"/>
      <c r="CC60" s="263"/>
      <c r="CD60" s="263"/>
      <c r="CE60" s="263"/>
      <c r="CF60" s="263"/>
      <c r="CG60" s="263"/>
      <c r="CH60" s="263"/>
      <c r="CI60" s="263"/>
      <c r="CJ60" s="263"/>
      <c r="CK60" s="263"/>
      <c r="CL60" s="263"/>
      <c r="CM60" s="263"/>
      <c r="CN60" s="263"/>
      <c r="CO60" s="263"/>
      <c r="CP60" s="263"/>
      <c r="CQ60" s="263"/>
      <c r="CR60" s="263"/>
      <c r="CS60" s="263"/>
      <c r="CT60" s="263"/>
      <c r="CU60" s="263"/>
      <c r="CV60" s="263"/>
      <c r="CW60" s="263"/>
      <c r="CX60" s="263"/>
      <c r="CY60" s="263"/>
    </row>
    <row r="61" spans="1:103" hidden="1" x14ac:dyDescent="0.25">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64"/>
      <c r="BF61" s="264"/>
      <c r="BG61" s="264"/>
      <c r="BH61" s="264"/>
      <c r="BI61" s="264"/>
      <c r="BJ61" s="264"/>
      <c r="BK61" s="264"/>
      <c r="BL61" s="264"/>
      <c r="BM61" s="264"/>
      <c r="BN61" s="264"/>
      <c r="BO61" s="264"/>
      <c r="BP61" s="264"/>
      <c r="BQ61" s="264"/>
      <c r="BR61" s="264"/>
      <c r="BS61" s="264"/>
      <c r="BT61" s="264"/>
      <c r="BU61" s="264"/>
      <c r="BV61" s="264"/>
      <c r="BW61" s="264"/>
      <c r="BX61" s="264"/>
      <c r="BY61" s="264"/>
      <c r="BZ61" s="264"/>
      <c r="CA61" s="264"/>
      <c r="CB61" s="264"/>
      <c r="CC61" s="264"/>
      <c r="CD61" s="264"/>
      <c r="CE61" s="264"/>
      <c r="CF61" s="264"/>
      <c r="CG61" s="264"/>
      <c r="CH61" s="264"/>
      <c r="CI61" s="264"/>
      <c r="CJ61" s="264"/>
      <c r="CK61" s="264"/>
      <c r="CL61" s="264"/>
      <c r="CM61" s="264"/>
      <c r="CN61" s="264"/>
      <c r="CO61" s="264"/>
      <c r="CP61" s="264"/>
      <c r="CQ61" s="264"/>
      <c r="CR61" s="264"/>
      <c r="CS61" s="264"/>
      <c r="CT61" s="264"/>
      <c r="CU61" s="264"/>
      <c r="CV61" s="264"/>
      <c r="CW61" s="264"/>
      <c r="CX61" s="264"/>
      <c r="CY61" s="264"/>
    </row>
    <row r="62" spans="1:103" hidden="1" x14ac:dyDescent="0.25">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c r="BQ62" s="264"/>
      <c r="BR62" s="264"/>
      <c r="BS62" s="264"/>
      <c r="BT62" s="264"/>
      <c r="BU62" s="264"/>
      <c r="BV62" s="264"/>
      <c r="BW62" s="264"/>
      <c r="BX62" s="264"/>
      <c r="BY62" s="264"/>
      <c r="BZ62" s="264"/>
      <c r="CA62" s="264"/>
      <c r="CB62" s="264"/>
      <c r="CC62" s="264"/>
      <c r="CD62" s="264"/>
      <c r="CE62" s="264"/>
      <c r="CF62" s="264"/>
      <c r="CG62" s="264"/>
      <c r="CH62" s="264"/>
      <c r="CI62" s="264"/>
      <c r="CJ62" s="264"/>
      <c r="CK62" s="264"/>
      <c r="CL62" s="264"/>
      <c r="CM62" s="264"/>
      <c r="CN62" s="264"/>
      <c r="CO62" s="264"/>
      <c r="CP62" s="264"/>
      <c r="CQ62" s="264"/>
      <c r="CR62" s="264"/>
      <c r="CS62" s="264"/>
      <c r="CT62" s="264"/>
      <c r="CU62" s="264"/>
      <c r="CV62" s="264"/>
      <c r="CW62" s="264"/>
      <c r="CX62" s="264"/>
      <c r="CY62" s="264"/>
    </row>
    <row r="63" spans="1:103" hidden="1" x14ac:dyDescent="0.25">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c r="AK63" s="264"/>
      <c r="AL63" s="264"/>
      <c r="AM63" s="264"/>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c r="BQ63" s="264"/>
      <c r="BR63" s="264"/>
      <c r="BS63" s="264"/>
      <c r="BT63" s="264"/>
      <c r="BU63" s="264"/>
      <c r="BV63" s="264"/>
      <c r="BW63" s="264"/>
      <c r="BX63" s="264"/>
      <c r="BY63" s="264"/>
      <c r="BZ63" s="264"/>
      <c r="CA63" s="264"/>
      <c r="CB63" s="264"/>
      <c r="CC63" s="264"/>
      <c r="CD63" s="264"/>
      <c r="CE63" s="264"/>
      <c r="CF63" s="264"/>
      <c r="CG63" s="264"/>
      <c r="CH63" s="264"/>
      <c r="CI63" s="264"/>
      <c r="CJ63" s="264"/>
      <c r="CK63" s="264"/>
      <c r="CL63" s="264"/>
      <c r="CM63" s="264"/>
      <c r="CN63" s="264"/>
      <c r="CO63" s="264"/>
      <c r="CP63" s="264"/>
      <c r="CQ63" s="264"/>
      <c r="CR63" s="264"/>
      <c r="CS63" s="264"/>
      <c r="CT63" s="264"/>
      <c r="CU63" s="264"/>
      <c r="CV63" s="264"/>
      <c r="CW63" s="264"/>
      <c r="CX63" s="264"/>
      <c r="CY63" s="264"/>
    </row>
    <row r="64" spans="1:103" hidden="1" x14ac:dyDescent="0.2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c r="AS64" s="265"/>
      <c r="AT64" s="265"/>
      <c r="AU64" s="265"/>
      <c r="AV64" s="265"/>
      <c r="AW64" s="265"/>
      <c r="AX64" s="265"/>
      <c r="AY64" s="265"/>
      <c r="AZ64" s="265"/>
      <c r="BA64" s="265"/>
      <c r="BB64" s="265"/>
      <c r="BC64" s="265"/>
      <c r="BD64" s="265"/>
      <c r="BE64" s="265"/>
      <c r="BF64" s="265"/>
      <c r="BG64" s="265"/>
      <c r="BH64" s="265"/>
      <c r="BI64" s="265"/>
      <c r="BJ64" s="265"/>
      <c r="BK64" s="265"/>
      <c r="BL64" s="265"/>
      <c r="BM64" s="265"/>
      <c r="BN64" s="265"/>
      <c r="BO64" s="265"/>
      <c r="BP64" s="265"/>
      <c r="BQ64" s="265"/>
      <c r="BR64" s="265"/>
      <c r="BS64" s="265"/>
      <c r="BT64" s="265"/>
      <c r="BU64" s="265"/>
      <c r="BV64" s="265"/>
      <c r="BW64" s="265"/>
      <c r="BX64" s="265"/>
      <c r="BY64" s="265"/>
      <c r="BZ64" s="265"/>
      <c r="CA64" s="265"/>
      <c r="CB64" s="265"/>
      <c r="CC64" s="265"/>
      <c r="CD64" s="265"/>
      <c r="CE64" s="265"/>
      <c r="CF64" s="265"/>
      <c r="CG64" s="265"/>
      <c r="CH64" s="265"/>
      <c r="CI64" s="265"/>
      <c r="CJ64" s="265"/>
      <c r="CK64" s="265"/>
      <c r="CL64" s="265"/>
      <c r="CM64" s="265"/>
      <c r="CN64" s="265"/>
      <c r="CO64" s="265"/>
      <c r="CP64" s="265"/>
      <c r="CQ64" s="265"/>
      <c r="CR64" s="265"/>
      <c r="CS64" s="265"/>
      <c r="CT64" s="265"/>
      <c r="CU64" s="265"/>
      <c r="CV64" s="265"/>
      <c r="CW64" s="265"/>
      <c r="CX64" s="265"/>
      <c r="CY64" s="265"/>
    </row>
    <row r="65" spans="1:103" hidden="1" x14ac:dyDescent="0.25">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64"/>
      <c r="BJ65" s="264"/>
      <c r="BK65" s="264"/>
      <c r="BL65" s="264"/>
      <c r="BM65" s="264"/>
      <c r="BN65" s="264"/>
      <c r="BO65" s="264"/>
      <c r="BP65" s="264"/>
      <c r="BQ65" s="264"/>
      <c r="BR65" s="264"/>
      <c r="BS65" s="264"/>
      <c r="BT65" s="264"/>
      <c r="BU65" s="264"/>
      <c r="BV65" s="264"/>
      <c r="BW65" s="264"/>
      <c r="BX65" s="264"/>
      <c r="BY65" s="264"/>
      <c r="BZ65" s="264"/>
      <c r="CA65" s="264"/>
      <c r="CB65" s="264"/>
      <c r="CC65" s="264"/>
      <c r="CD65" s="264"/>
      <c r="CE65" s="264"/>
      <c r="CF65" s="264"/>
      <c r="CG65" s="264"/>
      <c r="CH65" s="264"/>
      <c r="CI65" s="264"/>
      <c r="CJ65" s="264"/>
      <c r="CK65" s="264"/>
      <c r="CL65" s="264"/>
      <c r="CM65" s="264"/>
      <c r="CN65" s="264"/>
      <c r="CO65" s="264"/>
      <c r="CP65" s="264"/>
      <c r="CQ65" s="264"/>
      <c r="CR65" s="264"/>
      <c r="CS65" s="264"/>
      <c r="CT65" s="264"/>
      <c r="CU65" s="264"/>
      <c r="CV65" s="264"/>
      <c r="CW65" s="264"/>
      <c r="CX65" s="264"/>
      <c r="CY65" s="264"/>
    </row>
    <row r="66" spans="1:103" hidden="1" x14ac:dyDescent="0.25">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64"/>
      <c r="BC66" s="264"/>
      <c r="BD66" s="264"/>
      <c r="BE66" s="264"/>
      <c r="BF66" s="264"/>
      <c r="BG66" s="264"/>
      <c r="BH66" s="264"/>
      <c r="BI66" s="264"/>
      <c r="BJ66" s="264"/>
      <c r="BK66" s="264"/>
      <c r="BL66" s="264"/>
      <c r="BM66" s="264"/>
      <c r="BN66" s="264"/>
      <c r="BO66" s="264"/>
      <c r="BP66" s="264"/>
      <c r="BQ66" s="264"/>
      <c r="BR66" s="264"/>
      <c r="BS66" s="264"/>
      <c r="BT66" s="264"/>
      <c r="BU66" s="264"/>
      <c r="BV66" s="264"/>
      <c r="BW66" s="264"/>
      <c r="BX66" s="264"/>
      <c r="BY66" s="264"/>
      <c r="BZ66" s="264"/>
      <c r="CA66" s="264"/>
      <c r="CB66" s="264"/>
      <c r="CC66" s="264"/>
      <c r="CD66" s="264"/>
      <c r="CE66" s="264"/>
      <c r="CF66" s="264"/>
      <c r="CG66" s="264"/>
      <c r="CH66" s="264"/>
      <c r="CI66" s="264"/>
      <c r="CJ66" s="264"/>
      <c r="CK66" s="264"/>
      <c r="CL66" s="264"/>
      <c r="CM66" s="264"/>
      <c r="CN66" s="264"/>
      <c r="CO66" s="264"/>
      <c r="CP66" s="264"/>
      <c r="CQ66" s="264"/>
      <c r="CR66" s="264"/>
      <c r="CS66" s="264"/>
      <c r="CT66" s="264"/>
      <c r="CU66" s="264"/>
      <c r="CV66" s="264"/>
      <c r="CW66" s="264"/>
      <c r="CX66" s="264"/>
      <c r="CY66" s="264"/>
    </row>
    <row r="67" spans="1:103" hidden="1" x14ac:dyDescent="0.25">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64"/>
      <c r="BF67" s="264"/>
      <c r="BG67" s="264"/>
      <c r="BH67" s="264"/>
      <c r="BI67" s="264"/>
      <c r="BJ67" s="264"/>
      <c r="BK67" s="264"/>
      <c r="BL67" s="264"/>
      <c r="BM67" s="264"/>
      <c r="BN67" s="264"/>
      <c r="BO67" s="264"/>
      <c r="BP67" s="264"/>
      <c r="BQ67" s="264"/>
      <c r="BR67" s="264"/>
      <c r="BS67" s="264"/>
      <c r="BT67" s="264"/>
      <c r="BU67" s="264"/>
      <c r="BV67" s="264"/>
      <c r="BW67" s="264"/>
      <c r="BX67" s="264"/>
      <c r="BY67" s="264"/>
      <c r="BZ67" s="264"/>
      <c r="CA67" s="264"/>
      <c r="CB67" s="264"/>
      <c r="CC67" s="264"/>
      <c r="CD67" s="264"/>
      <c r="CE67" s="264"/>
      <c r="CF67" s="264"/>
      <c r="CG67" s="264"/>
      <c r="CH67" s="264"/>
      <c r="CI67" s="264"/>
      <c r="CJ67" s="264"/>
      <c r="CK67" s="264"/>
      <c r="CL67" s="264"/>
      <c r="CM67" s="264"/>
      <c r="CN67" s="264"/>
      <c r="CO67" s="264"/>
      <c r="CP67" s="264"/>
      <c r="CQ67" s="264"/>
      <c r="CR67" s="264"/>
      <c r="CS67" s="264"/>
      <c r="CT67" s="264"/>
      <c r="CU67" s="264"/>
      <c r="CV67" s="264"/>
      <c r="CW67" s="264"/>
      <c r="CX67" s="264"/>
      <c r="CY67" s="264"/>
    </row>
    <row r="68" spans="1:103" hidden="1" x14ac:dyDescent="0.25">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4"/>
      <c r="AY68" s="264"/>
      <c r="AZ68" s="264"/>
      <c r="BA68" s="264"/>
      <c r="BB68" s="264"/>
      <c r="BC68" s="264"/>
      <c r="BD68" s="264"/>
      <c r="BE68" s="264"/>
      <c r="BF68" s="264"/>
      <c r="BG68" s="264"/>
      <c r="BH68" s="264"/>
      <c r="BI68" s="264"/>
      <c r="BJ68" s="264"/>
      <c r="BK68" s="264"/>
      <c r="BL68" s="264"/>
      <c r="BM68" s="264"/>
      <c r="BN68" s="264"/>
      <c r="BO68" s="264"/>
      <c r="BP68" s="264"/>
      <c r="BQ68" s="264"/>
      <c r="BR68" s="264"/>
      <c r="BS68" s="264"/>
      <c r="BT68" s="264"/>
      <c r="BU68" s="264"/>
      <c r="BV68" s="264"/>
      <c r="BW68" s="264"/>
      <c r="BX68" s="264"/>
      <c r="BY68" s="264"/>
      <c r="BZ68" s="264"/>
      <c r="CA68" s="264"/>
      <c r="CB68" s="264"/>
      <c r="CC68" s="264"/>
      <c r="CD68" s="264"/>
      <c r="CE68" s="264"/>
      <c r="CF68" s="264"/>
      <c r="CG68" s="264"/>
      <c r="CH68" s="264"/>
      <c r="CI68" s="264"/>
      <c r="CJ68" s="264"/>
      <c r="CK68" s="264"/>
      <c r="CL68" s="264"/>
      <c r="CM68" s="264"/>
      <c r="CN68" s="264"/>
      <c r="CO68" s="264"/>
      <c r="CP68" s="264"/>
      <c r="CQ68" s="264"/>
      <c r="CR68" s="264"/>
      <c r="CS68" s="264"/>
      <c r="CT68" s="264"/>
      <c r="CU68" s="264"/>
      <c r="CV68" s="264"/>
      <c r="CW68" s="264"/>
      <c r="CX68" s="264"/>
      <c r="CY68" s="264"/>
    </row>
    <row r="69" spans="1:103" hidden="1" x14ac:dyDescent="0.25">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266"/>
      <c r="AT69" s="266"/>
      <c r="AU69" s="266"/>
      <c r="AV69" s="266"/>
      <c r="AW69" s="266"/>
      <c r="AX69" s="266"/>
      <c r="AY69" s="266"/>
      <c r="AZ69" s="266"/>
      <c r="BA69" s="266"/>
      <c r="BB69" s="266"/>
      <c r="BC69" s="266"/>
      <c r="BD69" s="266"/>
      <c r="BE69" s="266"/>
      <c r="BF69" s="266"/>
      <c r="BG69" s="266"/>
      <c r="BH69" s="266"/>
      <c r="BI69" s="266"/>
      <c r="BJ69" s="266"/>
      <c r="BK69" s="266"/>
      <c r="BL69" s="266"/>
      <c r="BM69" s="266"/>
      <c r="BN69" s="266"/>
      <c r="BO69" s="266"/>
      <c r="BP69" s="266"/>
      <c r="BQ69" s="266"/>
      <c r="BR69" s="266"/>
      <c r="BS69" s="266"/>
      <c r="BT69" s="266"/>
      <c r="BU69" s="266"/>
      <c r="BV69" s="266"/>
      <c r="BW69" s="266"/>
      <c r="BX69" s="266"/>
      <c r="BY69" s="266"/>
      <c r="BZ69" s="266"/>
      <c r="CA69" s="266"/>
      <c r="CB69" s="266"/>
      <c r="CC69" s="266"/>
      <c r="CD69" s="266"/>
      <c r="CE69" s="266"/>
      <c r="CF69" s="266"/>
      <c r="CG69" s="266"/>
      <c r="CH69" s="266"/>
      <c r="CI69" s="266"/>
      <c r="CJ69" s="266"/>
      <c r="CK69" s="266"/>
      <c r="CL69" s="266"/>
      <c r="CM69" s="266"/>
      <c r="CN69" s="266"/>
      <c r="CO69" s="266"/>
      <c r="CP69" s="266"/>
      <c r="CQ69" s="266"/>
      <c r="CR69" s="266"/>
      <c r="CS69" s="266"/>
      <c r="CT69" s="266"/>
      <c r="CU69" s="266"/>
      <c r="CV69" s="266"/>
      <c r="CW69" s="266"/>
      <c r="CX69" s="266"/>
      <c r="CY69" s="266"/>
    </row>
    <row r="70" spans="1:103" ht="30" customHeight="1" x14ac:dyDescent="0.25">
      <c r="A70" s="248" t="s">
        <v>198</v>
      </c>
      <c r="B70" s="108"/>
      <c r="C70" s="108"/>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267"/>
      <c r="AO70" s="267"/>
      <c r="AP70" s="267"/>
      <c r="AQ70" s="267"/>
      <c r="AR70" s="267"/>
      <c r="AS70" s="267"/>
      <c r="AT70" s="267"/>
      <c r="AU70" s="267"/>
      <c r="AV70" s="267"/>
      <c r="AW70" s="267"/>
      <c r="AX70" s="267"/>
      <c r="AY70" s="267"/>
      <c r="AZ70" s="267"/>
      <c r="BA70" s="267"/>
      <c r="BB70" s="267"/>
      <c r="BC70" s="267"/>
      <c r="BD70" s="267"/>
      <c r="BE70" s="267"/>
      <c r="BF70" s="267"/>
      <c r="BG70" s="267"/>
      <c r="BH70" s="267"/>
      <c r="BI70" s="267"/>
      <c r="BJ70" s="267"/>
      <c r="BK70" s="267"/>
      <c r="BL70" s="267"/>
      <c r="BM70" s="267"/>
      <c r="BN70" s="267"/>
      <c r="BO70" s="267"/>
      <c r="BP70" s="267"/>
      <c r="BQ70" s="267"/>
      <c r="BR70" s="267"/>
      <c r="BS70" s="267"/>
      <c r="BT70" s="267"/>
      <c r="BU70" s="267"/>
      <c r="BV70" s="267"/>
      <c r="BW70" s="267"/>
      <c r="BX70" s="267"/>
      <c r="BY70" s="267"/>
      <c r="BZ70" s="267"/>
      <c r="CA70" s="267"/>
      <c r="CB70" s="267"/>
      <c r="CC70" s="267"/>
      <c r="CD70" s="267"/>
      <c r="CE70" s="267"/>
      <c r="CF70" s="267"/>
      <c r="CG70" s="267"/>
      <c r="CH70" s="267"/>
      <c r="CI70" s="267"/>
      <c r="CJ70" s="267"/>
      <c r="CK70" s="267"/>
      <c r="CL70" s="267"/>
      <c r="CM70" s="267"/>
      <c r="CN70" s="267"/>
      <c r="CO70" s="267"/>
      <c r="CP70" s="267"/>
      <c r="CQ70" s="267"/>
      <c r="CR70" s="267"/>
      <c r="CS70" s="267"/>
      <c r="CT70" s="267"/>
      <c r="CU70" s="267"/>
      <c r="CV70" s="267"/>
      <c r="CW70" s="267"/>
      <c r="CX70" s="267"/>
      <c r="CY70" s="267"/>
    </row>
    <row r="71" spans="1:103" x14ac:dyDescent="0.25">
      <c r="A71" s="106"/>
      <c r="B71" s="250"/>
      <c r="C71" s="107" t="s">
        <v>282</v>
      </c>
      <c r="D71" s="309"/>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310"/>
      <c r="AR71" s="310"/>
      <c r="AS71" s="310"/>
      <c r="AT71" s="310"/>
      <c r="AU71" s="310"/>
      <c r="AV71" s="310"/>
      <c r="AW71" s="310"/>
      <c r="AX71" s="310"/>
      <c r="AY71" s="310"/>
      <c r="AZ71" s="310"/>
      <c r="BA71" s="310"/>
      <c r="BB71" s="310"/>
      <c r="BC71" s="310"/>
      <c r="BD71" s="310"/>
      <c r="BE71" s="310"/>
      <c r="BF71" s="310"/>
      <c r="BG71" s="310"/>
      <c r="BH71" s="310"/>
      <c r="BI71" s="310"/>
      <c r="BJ71" s="310"/>
      <c r="BK71" s="310"/>
      <c r="BL71" s="310"/>
      <c r="BM71" s="310"/>
      <c r="BN71" s="310"/>
      <c r="BO71" s="310"/>
      <c r="BP71" s="310"/>
      <c r="BQ71" s="310"/>
      <c r="BR71" s="310"/>
      <c r="BS71" s="310"/>
      <c r="BT71" s="310"/>
      <c r="BU71" s="310"/>
      <c r="BV71" s="310"/>
      <c r="BW71" s="310"/>
      <c r="BX71" s="310"/>
      <c r="BY71" s="310"/>
      <c r="BZ71" s="310"/>
      <c r="CA71" s="310"/>
      <c r="CB71" s="310"/>
      <c r="CC71" s="310"/>
      <c r="CD71" s="310"/>
      <c r="CE71" s="310"/>
      <c r="CF71" s="310"/>
      <c r="CG71" s="310"/>
      <c r="CH71" s="310"/>
      <c r="CI71" s="310"/>
      <c r="CJ71" s="310"/>
      <c r="CK71" s="310"/>
      <c r="CL71" s="310"/>
      <c r="CM71" s="310"/>
      <c r="CN71" s="310"/>
      <c r="CO71" s="310"/>
      <c r="CP71" s="310"/>
      <c r="CQ71" s="310"/>
      <c r="CR71" s="310"/>
      <c r="CS71" s="310"/>
      <c r="CT71" s="310"/>
      <c r="CU71" s="310"/>
      <c r="CV71" s="310"/>
      <c r="CW71" s="310"/>
      <c r="CX71" s="310"/>
      <c r="CY71" s="311"/>
    </row>
    <row r="72" spans="1:103" ht="20.100000000000001" customHeight="1" x14ac:dyDescent="0.25">
      <c r="A72" s="498" t="s">
        <v>210</v>
      </c>
      <c r="B72" s="149" t="s">
        <v>45</v>
      </c>
      <c r="C72" s="95" t="s">
        <v>148</v>
      </c>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c r="AS72" s="268"/>
      <c r="AT72" s="268"/>
      <c r="AU72" s="268"/>
      <c r="AV72" s="268"/>
      <c r="AW72" s="268"/>
      <c r="AX72" s="268"/>
      <c r="AY72" s="268"/>
      <c r="AZ72" s="268"/>
      <c r="BA72" s="268"/>
      <c r="BB72" s="268"/>
      <c r="BC72" s="268"/>
      <c r="BD72" s="268"/>
      <c r="BE72" s="268"/>
      <c r="BF72" s="268"/>
      <c r="BG72" s="268"/>
      <c r="BH72" s="268"/>
      <c r="BI72" s="268"/>
      <c r="BJ72" s="268"/>
      <c r="BK72" s="268"/>
      <c r="BL72" s="268"/>
      <c r="BM72" s="268"/>
      <c r="BN72" s="268"/>
      <c r="BO72" s="268"/>
      <c r="BP72" s="268"/>
      <c r="BQ72" s="268"/>
      <c r="BR72" s="268"/>
      <c r="BS72" s="268"/>
      <c r="BT72" s="268"/>
      <c r="BU72" s="268"/>
      <c r="BV72" s="268"/>
      <c r="BW72" s="268"/>
      <c r="BX72" s="268"/>
      <c r="BY72" s="268"/>
      <c r="BZ72" s="268"/>
      <c r="CA72" s="268"/>
      <c r="CB72" s="268"/>
      <c r="CC72" s="268"/>
      <c r="CD72" s="268"/>
      <c r="CE72" s="268"/>
      <c r="CF72" s="268"/>
      <c r="CG72" s="268"/>
      <c r="CH72" s="268"/>
      <c r="CI72" s="268"/>
      <c r="CJ72" s="268"/>
      <c r="CK72" s="268"/>
      <c r="CL72" s="268"/>
      <c r="CM72" s="268"/>
      <c r="CN72" s="268"/>
      <c r="CO72" s="268"/>
      <c r="CP72" s="268"/>
      <c r="CQ72" s="268"/>
      <c r="CR72" s="268"/>
      <c r="CS72" s="268"/>
      <c r="CT72" s="268"/>
      <c r="CU72" s="268"/>
      <c r="CV72" s="268"/>
      <c r="CW72" s="268"/>
      <c r="CX72" s="268"/>
      <c r="CY72" s="268"/>
    </row>
    <row r="73" spans="1:103" ht="20.100000000000001" customHeight="1" x14ac:dyDescent="0.25">
      <c r="A73" s="499"/>
      <c r="B73" s="149" t="s">
        <v>46</v>
      </c>
      <c r="C73" s="95" t="s">
        <v>149</v>
      </c>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c r="AH73" s="269"/>
      <c r="AI73" s="269"/>
      <c r="AJ73" s="269"/>
      <c r="AK73" s="269"/>
      <c r="AL73" s="269"/>
      <c r="AM73" s="269"/>
      <c r="AN73" s="269"/>
      <c r="AO73" s="269"/>
      <c r="AP73" s="269"/>
      <c r="AQ73" s="269"/>
      <c r="AR73" s="269"/>
      <c r="AS73" s="269"/>
      <c r="AT73" s="269"/>
      <c r="AU73" s="269"/>
      <c r="AV73" s="269"/>
      <c r="AW73" s="269"/>
      <c r="AX73" s="269"/>
      <c r="AY73" s="269"/>
      <c r="AZ73" s="269"/>
      <c r="BA73" s="269"/>
      <c r="BB73" s="269"/>
      <c r="BC73" s="269"/>
      <c r="BD73" s="269"/>
      <c r="BE73" s="269"/>
      <c r="BF73" s="269"/>
      <c r="BG73" s="269"/>
      <c r="BH73" s="269"/>
      <c r="BI73" s="269"/>
      <c r="BJ73" s="269"/>
      <c r="BK73" s="269"/>
      <c r="BL73" s="269"/>
      <c r="BM73" s="269"/>
      <c r="BN73" s="269"/>
      <c r="BO73" s="269"/>
      <c r="BP73" s="269"/>
      <c r="BQ73" s="269"/>
      <c r="BR73" s="269"/>
      <c r="BS73" s="269"/>
      <c r="BT73" s="269"/>
      <c r="BU73" s="269"/>
      <c r="BV73" s="269"/>
      <c r="BW73" s="269"/>
      <c r="BX73" s="269"/>
      <c r="BY73" s="269"/>
      <c r="BZ73" s="269"/>
      <c r="CA73" s="269"/>
      <c r="CB73" s="269"/>
      <c r="CC73" s="269"/>
      <c r="CD73" s="269"/>
      <c r="CE73" s="269"/>
      <c r="CF73" s="269"/>
      <c r="CG73" s="269"/>
      <c r="CH73" s="269"/>
      <c r="CI73" s="269"/>
      <c r="CJ73" s="269"/>
      <c r="CK73" s="269"/>
      <c r="CL73" s="269"/>
      <c r="CM73" s="269"/>
      <c r="CN73" s="269"/>
      <c r="CO73" s="269"/>
      <c r="CP73" s="269"/>
      <c r="CQ73" s="269"/>
      <c r="CR73" s="269"/>
      <c r="CS73" s="269"/>
      <c r="CT73" s="269"/>
      <c r="CU73" s="269"/>
      <c r="CV73" s="269"/>
      <c r="CW73" s="269"/>
      <c r="CX73" s="269"/>
      <c r="CY73" s="269"/>
    </row>
    <row r="74" spans="1:103" ht="20.100000000000001" customHeight="1" x14ac:dyDescent="0.25">
      <c r="A74" s="499"/>
      <c r="B74" s="149" t="s">
        <v>47</v>
      </c>
      <c r="C74" s="95" t="s">
        <v>150</v>
      </c>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8"/>
      <c r="BJ74" s="268"/>
      <c r="BK74" s="268"/>
      <c r="BL74" s="268"/>
      <c r="BM74" s="268"/>
      <c r="BN74" s="268"/>
      <c r="BO74" s="268"/>
      <c r="BP74" s="268"/>
      <c r="BQ74" s="268"/>
      <c r="BR74" s="268"/>
      <c r="BS74" s="268"/>
      <c r="BT74" s="268"/>
      <c r="BU74" s="268"/>
      <c r="BV74" s="268"/>
      <c r="BW74" s="268"/>
      <c r="BX74" s="268"/>
      <c r="BY74" s="268"/>
      <c r="BZ74" s="268"/>
      <c r="CA74" s="268"/>
      <c r="CB74" s="268"/>
      <c r="CC74" s="268"/>
      <c r="CD74" s="268"/>
      <c r="CE74" s="268"/>
      <c r="CF74" s="268"/>
      <c r="CG74" s="268"/>
      <c r="CH74" s="268"/>
      <c r="CI74" s="268"/>
      <c r="CJ74" s="268"/>
      <c r="CK74" s="268"/>
      <c r="CL74" s="268"/>
      <c r="CM74" s="268"/>
      <c r="CN74" s="268"/>
      <c r="CO74" s="268"/>
      <c r="CP74" s="268"/>
      <c r="CQ74" s="268"/>
      <c r="CR74" s="268"/>
      <c r="CS74" s="268"/>
      <c r="CT74" s="268"/>
      <c r="CU74" s="268"/>
      <c r="CV74" s="268"/>
      <c r="CW74" s="268"/>
      <c r="CX74" s="268"/>
      <c r="CY74" s="268"/>
    </row>
    <row r="75" spans="1:103" ht="20.100000000000001" customHeight="1" x14ac:dyDescent="0.25">
      <c r="A75" s="499"/>
      <c r="B75" s="149" t="s">
        <v>48</v>
      </c>
      <c r="C75" s="95" t="s">
        <v>151</v>
      </c>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269"/>
      <c r="AM75" s="269"/>
      <c r="AN75" s="269"/>
      <c r="AO75" s="269"/>
      <c r="AP75" s="269"/>
      <c r="AQ75" s="269"/>
      <c r="AR75" s="269"/>
      <c r="AS75" s="269"/>
      <c r="AT75" s="269"/>
      <c r="AU75" s="269"/>
      <c r="AV75" s="269"/>
      <c r="AW75" s="269"/>
      <c r="AX75" s="269"/>
      <c r="AY75" s="269"/>
      <c r="AZ75" s="269"/>
      <c r="BA75" s="269"/>
      <c r="BB75" s="269"/>
      <c r="BC75" s="269"/>
      <c r="BD75" s="269"/>
      <c r="BE75" s="269"/>
      <c r="BF75" s="269"/>
      <c r="BG75" s="269"/>
      <c r="BH75" s="269"/>
      <c r="BI75" s="269"/>
      <c r="BJ75" s="269"/>
      <c r="BK75" s="269"/>
      <c r="BL75" s="269"/>
      <c r="BM75" s="269"/>
      <c r="BN75" s="269"/>
      <c r="BO75" s="269"/>
      <c r="BP75" s="269"/>
      <c r="BQ75" s="269"/>
      <c r="BR75" s="269"/>
      <c r="BS75" s="269"/>
      <c r="BT75" s="269"/>
      <c r="BU75" s="269"/>
      <c r="BV75" s="269"/>
      <c r="BW75" s="269"/>
      <c r="BX75" s="269"/>
      <c r="BY75" s="269"/>
      <c r="BZ75" s="269"/>
      <c r="CA75" s="269"/>
      <c r="CB75" s="269"/>
      <c r="CC75" s="269"/>
      <c r="CD75" s="269"/>
      <c r="CE75" s="269"/>
      <c r="CF75" s="269"/>
      <c r="CG75" s="269"/>
      <c r="CH75" s="269"/>
      <c r="CI75" s="269"/>
      <c r="CJ75" s="269"/>
      <c r="CK75" s="269"/>
      <c r="CL75" s="269"/>
      <c r="CM75" s="269"/>
      <c r="CN75" s="269"/>
      <c r="CO75" s="269"/>
      <c r="CP75" s="269"/>
      <c r="CQ75" s="269"/>
      <c r="CR75" s="269"/>
      <c r="CS75" s="269"/>
      <c r="CT75" s="269"/>
      <c r="CU75" s="269"/>
      <c r="CV75" s="269"/>
      <c r="CW75" s="269"/>
      <c r="CX75" s="269"/>
      <c r="CY75" s="269"/>
    </row>
    <row r="76" spans="1:103" ht="20.100000000000001" customHeight="1" x14ac:dyDescent="0.25">
      <c r="A76" s="499"/>
      <c r="B76" s="149" t="s">
        <v>49</v>
      </c>
      <c r="C76" s="95" t="s">
        <v>152</v>
      </c>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268"/>
      <c r="AX76" s="268"/>
      <c r="AY76" s="268"/>
      <c r="AZ76" s="268"/>
      <c r="BA76" s="268"/>
      <c r="BB76" s="268"/>
      <c r="BC76" s="268"/>
      <c r="BD76" s="268"/>
      <c r="BE76" s="268"/>
      <c r="BF76" s="268"/>
      <c r="BG76" s="268"/>
      <c r="BH76" s="268"/>
      <c r="BI76" s="268"/>
      <c r="BJ76" s="268"/>
      <c r="BK76" s="268"/>
      <c r="BL76" s="268"/>
      <c r="BM76" s="268"/>
      <c r="BN76" s="268"/>
      <c r="BO76" s="268"/>
      <c r="BP76" s="268"/>
      <c r="BQ76" s="268"/>
      <c r="BR76" s="268"/>
      <c r="BS76" s="268"/>
      <c r="BT76" s="268"/>
      <c r="BU76" s="268"/>
      <c r="BV76" s="268"/>
      <c r="BW76" s="268"/>
      <c r="BX76" s="268"/>
      <c r="BY76" s="268"/>
      <c r="BZ76" s="268"/>
      <c r="CA76" s="268"/>
      <c r="CB76" s="268"/>
      <c r="CC76" s="268"/>
      <c r="CD76" s="268"/>
      <c r="CE76" s="268"/>
      <c r="CF76" s="268"/>
      <c r="CG76" s="268"/>
      <c r="CH76" s="268"/>
      <c r="CI76" s="268"/>
      <c r="CJ76" s="268"/>
      <c r="CK76" s="268"/>
      <c r="CL76" s="268"/>
      <c r="CM76" s="268"/>
      <c r="CN76" s="268"/>
      <c r="CO76" s="268"/>
      <c r="CP76" s="268"/>
      <c r="CQ76" s="268"/>
      <c r="CR76" s="268"/>
      <c r="CS76" s="268"/>
      <c r="CT76" s="268"/>
      <c r="CU76" s="268"/>
      <c r="CV76" s="268"/>
      <c r="CW76" s="268"/>
      <c r="CX76" s="268"/>
      <c r="CY76" s="268"/>
    </row>
    <row r="77" spans="1:103" ht="20.100000000000001" customHeight="1" x14ac:dyDescent="0.25">
      <c r="A77" s="499"/>
      <c r="B77" s="149" t="s">
        <v>50</v>
      </c>
      <c r="C77" s="95" t="s">
        <v>153</v>
      </c>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c r="AH77" s="269"/>
      <c r="AI77" s="269"/>
      <c r="AJ77" s="269"/>
      <c r="AK77" s="269"/>
      <c r="AL77" s="269"/>
      <c r="AM77" s="269"/>
      <c r="AN77" s="269"/>
      <c r="AO77" s="269"/>
      <c r="AP77" s="269"/>
      <c r="AQ77" s="269"/>
      <c r="AR77" s="269"/>
      <c r="AS77" s="269"/>
      <c r="AT77" s="269"/>
      <c r="AU77" s="269"/>
      <c r="AV77" s="269"/>
      <c r="AW77" s="269"/>
      <c r="AX77" s="269"/>
      <c r="AY77" s="269"/>
      <c r="AZ77" s="269"/>
      <c r="BA77" s="269"/>
      <c r="BB77" s="269"/>
      <c r="BC77" s="269"/>
      <c r="BD77" s="269"/>
      <c r="BE77" s="269"/>
      <c r="BF77" s="269"/>
      <c r="BG77" s="269"/>
      <c r="BH77" s="269"/>
      <c r="BI77" s="269"/>
      <c r="BJ77" s="269"/>
      <c r="BK77" s="269"/>
      <c r="BL77" s="269"/>
      <c r="BM77" s="269"/>
      <c r="BN77" s="269"/>
      <c r="BO77" s="269"/>
      <c r="BP77" s="269"/>
      <c r="BQ77" s="269"/>
      <c r="BR77" s="269"/>
      <c r="BS77" s="269"/>
      <c r="BT77" s="269"/>
      <c r="BU77" s="269"/>
      <c r="BV77" s="269"/>
      <c r="BW77" s="269"/>
      <c r="BX77" s="269"/>
      <c r="BY77" s="269"/>
      <c r="BZ77" s="269"/>
      <c r="CA77" s="269"/>
      <c r="CB77" s="269"/>
      <c r="CC77" s="269"/>
      <c r="CD77" s="269"/>
      <c r="CE77" s="269"/>
      <c r="CF77" s="269"/>
      <c r="CG77" s="269"/>
      <c r="CH77" s="269"/>
      <c r="CI77" s="269"/>
      <c r="CJ77" s="269"/>
      <c r="CK77" s="269"/>
      <c r="CL77" s="269"/>
      <c r="CM77" s="269"/>
      <c r="CN77" s="269"/>
      <c r="CO77" s="269"/>
      <c r="CP77" s="269"/>
      <c r="CQ77" s="269"/>
      <c r="CR77" s="269"/>
      <c r="CS77" s="269"/>
      <c r="CT77" s="269"/>
      <c r="CU77" s="269"/>
      <c r="CV77" s="269"/>
      <c r="CW77" s="269"/>
      <c r="CX77" s="269"/>
      <c r="CY77" s="269"/>
    </row>
    <row r="78" spans="1:103" ht="20.100000000000001" customHeight="1" x14ac:dyDescent="0.25">
      <c r="A78" s="499"/>
      <c r="B78" s="149" t="s">
        <v>51</v>
      </c>
      <c r="C78" s="95" t="s">
        <v>201</v>
      </c>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c r="BG78" s="268"/>
      <c r="BH78" s="268"/>
      <c r="BI78" s="268"/>
      <c r="BJ78" s="268"/>
      <c r="BK78" s="268"/>
      <c r="BL78" s="268"/>
      <c r="BM78" s="268"/>
      <c r="BN78" s="268"/>
      <c r="BO78" s="268"/>
      <c r="BP78" s="268"/>
      <c r="BQ78" s="268"/>
      <c r="BR78" s="268"/>
      <c r="BS78" s="268"/>
      <c r="BT78" s="268"/>
      <c r="BU78" s="268"/>
      <c r="BV78" s="268"/>
      <c r="BW78" s="268"/>
      <c r="BX78" s="268"/>
      <c r="BY78" s="268"/>
      <c r="BZ78" s="268"/>
      <c r="CA78" s="268"/>
      <c r="CB78" s="268"/>
      <c r="CC78" s="268"/>
      <c r="CD78" s="268"/>
      <c r="CE78" s="268"/>
      <c r="CF78" s="268"/>
      <c r="CG78" s="268"/>
      <c r="CH78" s="268"/>
      <c r="CI78" s="268"/>
      <c r="CJ78" s="268"/>
      <c r="CK78" s="268"/>
      <c r="CL78" s="268"/>
      <c r="CM78" s="268"/>
      <c r="CN78" s="268"/>
      <c r="CO78" s="268"/>
      <c r="CP78" s="268"/>
      <c r="CQ78" s="268"/>
      <c r="CR78" s="268"/>
      <c r="CS78" s="268"/>
      <c r="CT78" s="268"/>
      <c r="CU78" s="268"/>
      <c r="CV78" s="268"/>
      <c r="CW78" s="268"/>
      <c r="CX78" s="268"/>
      <c r="CY78" s="268"/>
    </row>
    <row r="79" spans="1:103" ht="20.100000000000001" customHeight="1" x14ac:dyDescent="0.25">
      <c r="A79" s="500"/>
      <c r="B79" s="150" t="s">
        <v>52</v>
      </c>
      <c r="C79" s="96" t="s">
        <v>202</v>
      </c>
      <c r="D79" s="257"/>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c r="AR79" s="270"/>
      <c r="AS79" s="270"/>
      <c r="AT79" s="270"/>
      <c r="AU79" s="270"/>
      <c r="AV79" s="270"/>
      <c r="AW79" s="270"/>
      <c r="AX79" s="270"/>
      <c r="AY79" s="270"/>
      <c r="AZ79" s="270"/>
      <c r="BA79" s="270"/>
      <c r="BB79" s="270"/>
      <c r="BC79" s="270"/>
      <c r="BD79" s="270"/>
      <c r="BE79" s="270"/>
      <c r="BF79" s="270"/>
      <c r="BG79" s="270"/>
      <c r="BH79" s="270"/>
      <c r="BI79" s="270"/>
      <c r="BJ79" s="270"/>
      <c r="BK79" s="270"/>
      <c r="BL79" s="270"/>
      <c r="BM79" s="270"/>
      <c r="BN79" s="270"/>
      <c r="BO79" s="270"/>
      <c r="BP79" s="270"/>
      <c r="BQ79" s="270"/>
      <c r="BR79" s="270"/>
      <c r="BS79" s="270"/>
      <c r="BT79" s="270"/>
      <c r="BU79" s="270"/>
      <c r="BV79" s="270"/>
      <c r="BW79" s="270"/>
      <c r="BX79" s="270"/>
      <c r="BY79" s="270"/>
      <c r="BZ79" s="270"/>
      <c r="CA79" s="270"/>
      <c r="CB79" s="270"/>
      <c r="CC79" s="270"/>
      <c r="CD79" s="270"/>
      <c r="CE79" s="270"/>
      <c r="CF79" s="270"/>
      <c r="CG79" s="270"/>
      <c r="CH79" s="270"/>
      <c r="CI79" s="270"/>
      <c r="CJ79" s="270"/>
      <c r="CK79" s="270"/>
      <c r="CL79" s="270"/>
      <c r="CM79" s="270"/>
      <c r="CN79" s="270"/>
      <c r="CO79" s="270"/>
      <c r="CP79" s="270"/>
      <c r="CQ79" s="270"/>
      <c r="CR79" s="270"/>
      <c r="CS79" s="270"/>
      <c r="CT79" s="270"/>
      <c r="CU79" s="270"/>
      <c r="CV79" s="270"/>
      <c r="CW79" s="270"/>
      <c r="CX79" s="270"/>
      <c r="CY79" s="270"/>
    </row>
    <row r="80" spans="1:103" ht="20.100000000000001" customHeight="1" x14ac:dyDescent="0.25">
      <c r="A80" s="497" t="s">
        <v>211</v>
      </c>
      <c r="B80" s="151" t="s">
        <v>45</v>
      </c>
      <c r="C80" s="97" t="s">
        <v>154</v>
      </c>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c r="AJ80" s="271"/>
      <c r="AK80" s="271"/>
      <c r="AL80" s="271"/>
      <c r="AM80" s="271"/>
      <c r="AN80" s="271"/>
      <c r="AO80" s="271"/>
      <c r="AP80" s="271"/>
      <c r="AQ80" s="271"/>
      <c r="AR80" s="271"/>
      <c r="AS80" s="271"/>
      <c r="AT80" s="271"/>
      <c r="AU80" s="271"/>
      <c r="AV80" s="271"/>
      <c r="AW80" s="271"/>
      <c r="AX80" s="271"/>
      <c r="AY80" s="271"/>
      <c r="AZ80" s="271"/>
      <c r="BA80" s="271"/>
      <c r="BB80" s="271"/>
      <c r="BC80" s="271"/>
      <c r="BD80" s="271"/>
      <c r="BE80" s="271"/>
      <c r="BF80" s="271"/>
      <c r="BG80" s="271"/>
      <c r="BH80" s="271"/>
      <c r="BI80" s="271"/>
      <c r="BJ80" s="271"/>
      <c r="BK80" s="271"/>
      <c r="BL80" s="271"/>
      <c r="BM80" s="271"/>
      <c r="BN80" s="271"/>
      <c r="BO80" s="271"/>
      <c r="BP80" s="271"/>
      <c r="BQ80" s="271"/>
      <c r="BR80" s="271"/>
      <c r="BS80" s="271"/>
      <c r="BT80" s="271"/>
      <c r="BU80" s="271"/>
      <c r="BV80" s="271"/>
      <c r="BW80" s="271"/>
      <c r="BX80" s="271"/>
      <c r="BY80" s="271"/>
      <c r="BZ80" s="271"/>
      <c r="CA80" s="271"/>
      <c r="CB80" s="271"/>
      <c r="CC80" s="271"/>
      <c r="CD80" s="271"/>
      <c r="CE80" s="271"/>
      <c r="CF80" s="271"/>
      <c r="CG80" s="271"/>
      <c r="CH80" s="271"/>
      <c r="CI80" s="271"/>
      <c r="CJ80" s="271"/>
      <c r="CK80" s="271"/>
      <c r="CL80" s="271"/>
      <c r="CM80" s="271"/>
      <c r="CN80" s="271"/>
      <c r="CO80" s="271"/>
      <c r="CP80" s="271"/>
      <c r="CQ80" s="271"/>
      <c r="CR80" s="271"/>
      <c r="CS80" s="271"/>
      <c r="CT80" s="271"/>
      <c r="CU80" s="271"/>
      <c r="CV80" s="271"/>
      <c r="CW80" s="271"/>
      <c r="CX80" s="271"/>
      <c r="CY80" s="271"/>
    </row>
    <row r="81" spans="1:103" ht="20.100000000000001" customHeight="1" x14ac:dyDescent="0.25">
      <c r="A81" s="497"/>
      <c r="B81" s="151" t="s">
        <v>46</v>
      </c>
      <c r="C81" s="97" t="s">
        <v>155</v>
      </c>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c r="AI81" s="269"/>
      <c r="AJ81" s="269"/>
      <c r="AK81" s="269"/>
      <c r="AL81" s="269"/>
      <c r="AM81" s="269"/>
      <c r="AN81" s="269"/>
      <c r="AO81" s="269"/>
      <c r="AP81" s="269"/>
      <c r="AQ81" s="269"/>
      <c r="AR81" s="269"/>
      <c r="AS81" s="269"/>
      <c r="AT81" s="269"/>
      <c r="AU81" s="269"/>
      <c r="AV81" s="269"/>
      <c r="AW81" s="269"/>
      <c r="AX81" s="269"/>
      <c r="AY81" s="269"/>
      <c r="AZ81" s="269"/>
      <c r="BA81" s="269"/>
      <c r="BB81" s="269"/>
      <c r="BC81" s="269"/>
      <c r="BD81" s="269"/>
      <c r="BE81" s="269"/>
      <c r="BF81" s="269"/>
      <c r="BG81" s="269"/>
      <c r="BH81" s="269"/>
      <c r="BI81" s="269"/>
      <c r="BJ81" s="269"/>
      <c r="BK81" s="269"/>
      <c r="BL81" s="269"/>
      <c r="BM81" s="269"/>
      <c r="BN81" s="269"/>
      <c r="BO81" s="269"/>
      <c r="BP81" s="269"/>
      <c r="BQ81" s="269"/>
      <c r="BR81" s="269"/>
      <c r="BS81" s="269"/>
      <c r="BT81" s="269"/>
      <c r="BU81" s="269"/>
      <c r="BV81" s="269"/>
      <c r="BW81" s="269"/>
      <c r="BX81" s="269"/>
      <c r="BY81" s="269"/>
      <c r="BZ81" s="269"/>
      <c r="CA81" s="269"/>
      <c r="CB81" s="269"/>
      <c r="CC81" s="269"/>
      <c r="CD81" s="269"/>
      <c r="CE81" s="269"/>
      <c r="CF81" s="269"/>
      <c r="CG81" s="269"/>
      <c r="CH81" s="269"/>
      <c r="CI81" s="269"/>
      <c r="CJ81" s="269"/>
      <c r="CK81" s="269"/>
      <c r="CL81" s="269"/>
      <c r="CM81" s="269"/>
      <c r="CN81" s="269"/>
      <c r="CO81" s="269"/>
      <c r="CP81" s="269"/>
      <c r="CQ81" s="269"/>
      <c r="CR81" s="269"/>
      <c r="CS81" s="269"/>
      <c r="CT81" s="269"/>
      <c r="CU81" s="269"/>
      <c r="CV81" s="269"/>
      <c r="CW81" s="269"/>
      <c r="CX81" s="269"/>
      <c r="CY81" s="269"/>
    </row>
    <row r="82" spans="1:103" ht="20.100000000000001" customHeight="1" x14ac:dyDescent="0.25">
      <c r="A82" s="497"/>
      <c r="B82" s="151" t="s">
        <v>47</v>
      </c>
      <c r="C82" s="97" t="s">
        <v>156</v>
      </c>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8"/>
      <c r="AZ82" s="268"/>
      <c r="BA82" s="268"/>
      <c r="BB82" s="268"/>
      <c r="BC82" s="268"/>
      <c r="BD82" s="268"/>
      <c r="BE82" s="268"/>
      <c r="BF82" s="268"/>
      <c r="BG82" s="268"/>
      <c r="BH82" s="268"/>
      <c r="BI82" s="268"/>
      <c r="BJ82" s="268"/>
      <c r="BK82" s="268"/>
      <c r="BL82" s="268"/>
      <c r="BM82" s="268"/>
      <c r="BN82" s="268"/>
      <c r="BO82" s="268"/>
      <c r="BP82" s="268"/>
      <c r="BQ82" s="268"/>
      <c r="BR82" s="268"/>
      <c r="BS82" s="268"/>
      <c r="BT82" s="268"/>
      <c r="BU82" s="268"/>
      <c r="BV82" s="268"/>
      <c r="BW82" s="268"/>
      <c r="BX82" s="268"/>
      <c r="BY82" s="268"/>
      <c r="BZ82" s="268"/>
      <c r="CA82" s="268"/>
      <c r="CB82" s="268"/>
      <c r="CC82" s="268"/>
      <c r="CD82" s="268"/>
      <c r="CE82" s="268"/>
      <c r="CF82" s="268"/>
      <c r="CG82" s="268"/>
      <c r="CH82" s="268"/>
      <c r="CI82" s="268"/>
      <c r="CJ82" s="268"/>
      <c r="CK82" s="268"/>
      <c r="CL82" s="268"/>
      <c r="CM82" s="268"/>
      <c r="CN82" s="268"/>
      <c r="CO82" s="268"/>
      <c r="CP82" s="268"/>
      <c r="CQ82" s="268"/>
      <c r="CR82" s="268"/>
      <c r="CS82" s="268"/>
      <c r="CT82" s="268"/>
      <c r="CU82" s="268"/>
      <c r="CV82" s="268"/>
      <c r="CW82" s="268"/>
      <c r="CX82" s="268"/>
      <c r="CY82" s="268"/>
    </row>
    <row r="83" spans="1:103" ht="20.100000000000001" customHeight="1" x14ac:dyDescent="0.25">
      <c r="A83" s="497"/>
      <c r="B83" s="151" t="s">
        <v>48</v>
      </c>
      <c r="C83" s="97" t="s">
        <v>157</v>
      </c>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69"/>
      <c r="AP83" s="269"/>
      <c r="AQ83" s="269"/>
      <c r="AR83" s="269"/>
      <c r="AS83" s="269"/>
      <c r="AT83" s="269"/>
      <c r="AU83" s="269"/>
      <c r="AV83" s="269"/>
      <c r="AW83" s="269"/>
      <c r="AX83" s="269"/>
      <c r="AY83" s="269"/>
      <c r="AZ83" s="269"/>
      <c r="BA83" s="269"/>
      <c r="BB83" s="269"/>
      <c r="BC83" s="269"/>
      <c r="BD83" s="269"/>
      <c r="BE83" s="269"/>
      <c r="BF83" s="269"/>
      <c r="BG83" s="269"/>
      <c r="BH83" s="269"/>
      <c r="BI83" s="269"/>
      <c r="BJ83" s="269"/>
      <c r="BK83" s="269"/>
      <c r="BL83" s="269"/>
      <c r="BM83" s="269"/>
      <c r="BN83" s="269"/>
      <c r="BO83" s="269"/>
      <c r="BP83" s="269"/>
      <c r="BQ83" s="269"/>
      <c r="BR83" s="269"/>
      <c r="BS83" s="269"/>
      <c r="BT83" s="269"/>
      <c r="BU83" s="269"/>
      <c r="BV83" s="269"/>
      <c r="BW83" s="269"/>
      <c r="BX83" s="269"/>
      <c r="BY83" s="269"/>
      <c r="BZ83" s="269"/>
      <c r="CA83" s="269"/>
      <c r="CB83" s="269"/>
      <c r="CC83" s="269"/>
      <c r="CD83" s="269"/>
      <c r="CE83" s="269"/>
      <c r="CF83" s="269"/>
      <c r="CG83" s="269"/>
      <c r="CH83" s="269"/>
      <c r="CI83" s="269"/>
      <c r="CJ83" s="269"/>
      <c r="CK83" s="269"/>
      <c r="CL83" s="269"/>
      <c r="CM83" s="269"/>
      <c r="CN83" s="269"/>
      <c r="CO83" s="269"/>
      <c r="CP83" s="269"/>
      <c r="CQ83" s="269"/>
      <c r="CR83" s="269"/>
      <c r="CS83" s="269"/>
      <c r="CT83" s="269"/>
      <c r="CU83" s="269"/>
      <c r="CV83" s="269"/>
      <c r="CW83" s="269"/>
      <c r="CX83" s="269"/>
      <c r="CY83" s="269"/>
    </row>
    <row r="84" spans="1:103" ht="20.100000000000001" customHeight="1" x14ac:dyDescent="0.25">
      <c r="A84" s="497"/>
      <c r="B84" s="151" t="s">
        <v>49</v>
      </c>
      <c r="C84" s="97" t="s">
        <v>158</v>
      </c>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c r="AW84" s="268"/>
      <c r="AX84" s="268"/>
      <c r="AY84" s="268"/>
      <c r="AZ84" s="268"/>
      <c r="BA84" s="268"/>
      <c r="BB84" s="268"/>
      <c r="BC84" s="268"/>
      <c r="BD84" s="268"/>
      <c r="BE84" s="268"/>
      <c r="BF84" s="268"/>
      <c r="BG84" s="268"/>
      <c r="BH84" s="268"/>
      <c r="BI84" s="268"/>
      <c r="BJ84" s="268"/>
      <c r="BK84" s="268"/>
      <c r="BL84" s="268"/>
      <c r="BM84" s="268"/>
      <c r="BN84" s="268"/>
      <c r="BO84" s="268"/>
      <c r="BP84" s="268"/>
      <c r="BQ84" s="268"/>
      <c r="BR84" s="268"/>
      <c r="BS84" s="268"/>
      <c r="BT84" s="268"/>
      <c r="BU84" s="268"/>
      <c r="BV84" s="268"/>
      <c r="BW84" s="268"/>
      <c r="BX84" s="268"/>
      <c r="BY84" s="268"/>
      <c r="BZ84" s="268"/>
      <c r="CA84" s="268"/>
      <c r="CB84" s="268"/>
      <c r="CC84" s="268"/>
      <c r="CD84" s="268"/>
      <c r="CE84" s="268"/>
      <c r="CF84" s="268"/>
      <c r="CG84" s="268"/>
      <c r="CH84" s="268"/>
      <c r="CI84" s="268"/>
      <c r="CJ84" s="268"/>
      <c r="CK84" s="268"/>
      <c r="CL84" s="268"/>
      <c r="CM84" s="268"/>
      <c r="CN84" s="268"/>
      <c r="CO84" s="268"/>
      <c r="CP84" s="268"/>
      <c r="CQ84" s="268"/>
      <c r="CR84" s="268"/>
      <c r="CS84" s="268"/>
      <c r="CT84" s="268"/>
      <c r="CU84" s="268"/>
      <c r="CV84" s="268"/>
      <c r="CW84" s="268"/>
      <c r="CX84" s="268"/>
      <c r="CY84" s="268"/>
    </row>
    <row r="85" spans="1:103" ht="20.100000000000001" customHeight="1" x14ac:dyDescent="0.25">
      <c r="A85" s="497"/>
      <c r="B85" s="151" t="s">
        <v>50</v>
      </c>
      <c r="C85" s="97" t="s">
        <v>159</v>
      </c>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269"/>
      <c r="AP85" s="269"/>
      <c r="AQ85" s="269"/>
      <c r="AR85" s="269"/>
      <c r="AS85" s="269"/>
      <c r="AT85" s="269"/>
      <c r="AU85" s="269"/>
      <c r="AV85" s="269"/>
      <c r="AW85" s="269"/>
      <c r="AX85" s="269"/>
      <c r="AY85" s="269"/>
      <c r="AZ85" s="269"/>
      <c r="BA85" s="269"/>
      <c r="BB85" s="269"/>
      <c r="BC85" s="269"/>
      <c r="BD85" s="269"/>
      <c r="BE85" s="269"/>
      <c r="BF85" s="269"/>
      <c r="BG85" s="269"/>
      <c r="BH85" s="269"/>
      <c r="BI85" s="269"/>
      <c r="BJ85" s="269"/>
      <c r="BK85" s="269"/>
      <c r="BL85" s="269"/>
      <c r="BM85" s="269"/>
      <c r="BN85" s="269"/>
      <c r="BO85" s="269"/>
      <c r="BP85" s="269"/>
      <c r="BQ85" s="269"/>
      <c r="BR85" s="269"/>
      <c r="BS85" s="269"/>
      <c r="BT85" s="269"/>
      <c r="BU85" s="269"/>
      <c r="BV85" s="269"/>
      <c r="BW85" s="269"/>
      <c r="BX85" s="269"/>
      <c r="BY85" s="269"/>
      <c r="BZ85" s="269"/>
      <c r="CA85" s="269"/>
      <c r="CB85" s="269"/>
      <c r="CC85" s="269"/>
      <c r="CD85" s="269"/>
      <c r="CE85" s="269"/>
      <c r="CF85" s="269"/>
      <c r="CG85" s="269"/>
      <c r="CH85" s="269"/>
      <c r="CI85" s="269"/>
      <c r="CJ85" s="269"/>
      <c r="CK85" s="269"/>
      <c r="CL85" s="269"/>
      <c r="CM85" s="269"/>
      <c r="CN85" s="269"/>
      <c r="CO85" s="269"/>
      <c r="CP85" s="269"/>
      <c r="CQ85" s="269"/>
      <c r="CR85" s="269"/>
      <c r="CS85" s="269"/>
      <c r="CT85" s="269"/>
      <c r="CU85" s="269"/>
      <c r="CV85" s="269"/>
      <c r="CW85" s="269"/>
      <c r="CX85" s="269"/>
      <c r="CY85" s="269"/>
    </row>
    <row r="86" spans="1:103" ht="20.100000000000001" customHeight="1" x14ac:dyDescent="0.25">
      <c r="A86" s="497"/>
      <c r="B86" s="151" t="s">
        <v>51</v>
      </c>
      <c r="C86" s="97" t="s">
        <v>213</v>
      </c>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c r="AX86" s="268"/>
      <c r="AY86" s="268"/>
      <c r="AZ86" s="268"/>
      <c r="BA86" s="268"/>
      <c r="BB86" s="268"/>
      <c r="BC86" s="268"/>
      <c r="BD86" s="268"/>
      <c r="BE86" s="268"/>
      <c r="BF86" s="268"/>
      <c r="BG86" s="268"/>
      <c r="BH86" s="268"/>
      <c r="BI86" s="268"/>
      <c r="BJ86" s="268"/>
      <c r="BK86" s="268"/>
      <c r="BL86" s="268"/>
      <c r="BM86" s="268"/>
      <c r="BN86" s="268"/>
      <c r="BO86" s="268"/>
      <c r="BP86" s="268"/>
      <c r="BQ86" s="268"/>
      <c r="BR86" s="268"/>
      <c r="BS86" s="268"/>
      <c r="BT86" s="268"/>
      <c r="BU86" s="268"/>
      <c r="BV86" s="268"/>
      <c r="BW86" s="268"/>
      <c r="BX86" s="268"/>
      <c r="BY86" s="268"/>
      <c r="BZ86" s="268"/>
      <c r="CA86" s="268"/>
      <c r="CB86" s="268"/>
      <c r="CC86" s="268"/>
      <c r="CD86" s="268"/>
      <c r="CE86" s="268"/>
      <c r="CF86" s="268"/>
      <c r="CG86" s="268"/>
      <c r="CH86" s="268"/>
      <c r="CI86" s="268"/>
      <c r="CJ86" s="268"/>
      <c r="CK86" s="268"/>
      <c r="CL86" s="268"/>
      <c r="CM86" s="268"/>
      <c r="CN86" s="268"/>
      <c r="CO86" s="268"/>
      <c r="CP86" s="268"/>
      <c r="CQ86" s="268"/>
      <c r="CR86" s="268"/>
      <c r="CS86" s="268"/>
      <c r="CT86" s="268"/>
      <c r="CU86" s="268"/>
      <c r="CV86" s="268"/>
      <c r="CW86" s="268"/>
      <c r="CX86" s="268"/>
      <c r="CY86" s="268"/>
    </row>
    <row r="87" spans="1:103" ht="20.100000000000001" customHeight="1" x14ac:dyDescent="0.25">
      <c r="A87" s="497"/>
      <c r="B87" s="149" t="s">
        <v>52</v>
      </c>
      <c r="C87" s="98" t="s">
        <v>214</v>
      </c>
      <c r="D87" s="257"/>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0"/>
      <c r="AO87" s="270"/>
      <c r="AP87" s="270"/>
      <c r="AQ87" s="270"/>
      <c r="AR87" s="270"/>
      <c r="AS87" s="270"/>
      <c r="AT87" s="270"/>
      <c r="AU87" s="270"/>
      <c r="AV87" s="270"/>
      <c r="AW87" s="270"/>
      <c r="AX87" s="270"/>
      <c r="AY87" s="270"/>
      <c r="AZ87" s="270"/>
      <c r="BA87" s="270"/>
      <c r="BB87" s="270"/>
      <c r="BC87" s="270"/>
      <c r="BD87" s="270"/>
      <c r="BE87" s="270"/>
      <c r="BF87" s="270"/>
      <c r="BG87" s="270"/>
      <c r="BH87" s="270"/>
      <c r="BI87" s="270"/>
      <c r="BJ87" s="270"/>
      <c r="BK87" s="270"/>
      <c r="BL87" s="270"/>
      <c r="BM87" s="270"/>
      <c r="BN87" s="270"/>
      <c r="BO87" s="270"/>
      <c r="BP87" s="270"/>
      <c r="BQ87" s="270"/>
      <c r="BR87" s="270"/>
      <c r="BS87" s="270"/>
      <c r="BT87" s="270"/>
      <c r="BU87" s="270"/>
      <c r="BV87" s="270"/>
      <c r="BW87" s="270"/>
      <c r="BX87" s="270"/>
      <c r="BY87" s="270"/>
      <c r="BZ87" s="270"/>
      <c r="CA87" s="270"/>
      <c r="CB87" s="270"/>
      <c r="CC87" s="270"/>
      <c r="CD87" s="270"/>
      <c r="CE87" s="270"/>
      <c r="CF87" s="270"/>
      <c r="CG87" s="270"/>
      <c r="CH87" s="270"/>
      <c r="CI87" s="270"/>
      <c r="CJ87" s="270"/>
      <c r="CK87" s="270"/>
      <c r="CL87" s="270"/>
      <c r="CM87" s="270"/>
      <c r="CN87" s="270"/>
      <c r="CO87" s="270"/>
      <c r="CP87" s="270"/>
      <c r="CQ87" s="270"/>
      <c r="CR87" s="270"/>
      <c r="CS87" s="270"/>
      <c r="CT87" s="270"/>
      <c r="CU87" s="270"/>
      <c r="CV87" s="270"/>
      <c r="CW87" s="270"/>
      <c r="CX87" s="270"/>
      <c r="CY87" s="270"/>
    </row>
    <row r="88" spans="1:103" ht="20.100000000000001" customHeight="1" x14ac:dyDescent="0.25">
      <c r="A88" s="498" t="s">
        <v>212</v>
      </c>
      <c r="B88" s="149" t="s">
        <v>45</v>
      </c>
      <c r="C88" s="95" t="s">
        <v>160</v>
      </c>
      <c r="D88" s="271"/>
      <c r="E88" s="271"/>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1"/>
      <c r="AY88" s="271"/>
      <c r="AZ88" s="271"/>
      <c r="BA88" s="271"/>
      <c r="BB88" s="271"/>
      <c r="BC88" s="271"/>
      <c r="BD88" s="271"/>
      <c r="BE88" s="271"/>
      <c r="BF88" s="271"/>
      <c r="BG88" s="271"/>
      <c r="BH88" s="271"/>
      <c r="BI88" s="271"/>
      <c r="BJ88" s="271"/>
      <c r="BK88" s="271"/>
      <c r="BL88" s="271"/>
      <c r="BM88" s="271"/>
      <c r="BN88" s="271"/>
      <c r="BO88" s="271"/>
      <c r="BP88" s="271"/>
      <c r="BQ88" s="271"/>
      <c r="BR88" s="271"/>
      <c r="BS88" s="271"/>
      <c r="BT88" s="271"/>
      <c r="BU88" s="271"/>
      <c r="BV88" s="271"/>
      <c r="BW88" s="271"/>
      <c r="BX88" s="271"/>
      <c r="BY88" s="271"/>
      <c r="BZ88" s="271"/>
      <c r="CA88" s="271"/>
      <c r="CB88" s="271"/>
      <c r="CC88" s="271"/>
      <c r="CD88" s="271"/>
      <c r="CE88" s="271"/>
      <c r="CF88" s="271"/>
      <c r="CG88" s="271"/>
      <c r="CH88" s="271"/>
      <c r="CI88" s="271"/>
      <c r="CJ88" s="271"/>
      <c r="CK88" s="271"/>
      <c r="CL88" s="271"/>
      <c r="CM88" s="271"/>
      <c r="CN88" s="271"/>
      <c r="CO88" s="271"/>
      <c r="CP88" s="271"/>
      <c r="CQ88" s="271"/>
      <c r="CR88" s="271"/>
      <c r="CS88" s="271"/>
      <c r="CT88" s="271"/>
      <c r="CU88" s="271"/>
      <c r="CV88" s="271"/>
      <c r="CW88" s="271"/>
      <c r="CX88" s="271"/>
      <c r="CY88" s="271"/>
    </row>
    <row r="89" spans="1:103" ht="20.100000000000001" customHeight="1" x14ac:dyDescent="0.25">
      <c r="A89" s="499"/>
      <c r="B89" s="149" t="s">
        <v>46</v>
      </c>
      <c r="C89" s="95" t="s">
        <v>161</v>
      </c>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69"/>
      <c r="AP89" s="269"/>
      <c r="AQ89" s="269"/>
      <c r="AR89" s="269"/>
      <c r="AS89" s="269"/>
      <c r="AT89" s="269"/>
      <c r="AU89" s="269"/>
      <c r="AV89" s="269"/>
      <c r="AW89" s="269"/>
      <c r="AX89" s="269"/>
      <c r="AY89" s="269"/>
      <c r="AZ89" s="269"/>
      <c r="BA89" s="269"/>
      <c r="BB89" s="269"/>
      <c r="BC89" s="269"/>
      <c r="BD89" s="269"/>
      <c r="BE89" s="269"/>
      <c r="BF89" s="269"/>
      <c r="BG89" s="269"/>
      <c r="BH89" s="269"/>
      <c r="BI89" s="269"/>
      <c r="BJ89" s="269"/>
      <c r="BK89" s="269"/>
      <c r="BL89" s="269"/>
      <c r="BM89" s="269"/>
      <c r="BN89" s="269"/>
      <c r="BO89" s="269"/>
      <c r="BP89" s="269"/>
      <c r="BQ89" s="269"/>
      <c r="BR89" s="269"/>
      <c r="BS89" s="269"/>
      <c r="BT89" s="269"/>
      <c r="BU89" s="269"/>
      <c r="BV89" s="269"/>
      <c r="BW89" s="269"/>
      <c r="BX89" s="269"/>
      <c r="BY89" s="269"/>
      <c r="BZ89" s="269"/>
      <c r="CA89" s="269"/>
      <c r="CB89" s="269"/>
      <c r="CC89" s="269"/>
      <c r="CD89" s="269"/>
      <c r="CE89" s="269"/>
      <c r="CF89" s="269"/>
      <c r="CG89" s="269"/>
      <c r="CH89" s="269"/>
      <c r="CI89" s="269"/>
      <c r="CJ89" s="269"/>
      <c r="CK89" s="269"/>
      <c r="CL89" s="269"/>
      <c r="CM89" s="269"/>
      <c r="CN89" s="269"/>
      <c r="CO89" s="269"/>
      <c r="CP89" s="269"/>
      <c r="CQ89" s="269"/>
      <c r="CR89" s="269"/>
      <c r="CS89" s="269"/>
      <c r="CT89" s="269"/>
      <c r="CU89" s="269"/>
      <c r="CV89" s="269"/>
      <c r="CW89" s="269"/>
      <c r="CX89" s="269"/>
      <c r="CY89" s="269"/>
    </row>
    <row r="90" spans="1:103" ht="20.100000000000001" customHeight="1" x14ac:dyDescent="0.25">
      <c r="A90" s="499"/>
      <c r="B90" s="149" t="s">
        <v>47</v>
      </c>
      <c r="C90" s="95" t="s">
        <v>162</v>
      </c>
      <c r="D90" s="268"/>
      <c r="E90" s="268"/>
      <c r="F90" s="268"/>
      <c r="G90" s="268"/>
      <c r="H90" s="268"/>
      <c r="I90" s="268"/>
      <c r="J90" s="268"/>
      <c r="K90" s="268"/>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268"/>
      <c r="BD90" s="268"/>
      <c r="BE90" s="268"/>
      <c r="BF90" s="268"/>
      <c r="BG90" s="268"/>
      <c r="BH90" s="268"/>
      <c r="BI90" s="268"/>
      <c r="BJ90" s="268"/>
      <c r="BK90" s="268"/>
      <c r="BL90" s="268"/>
      <c r="BM90" s="268"/>
      <c r="BN90" s="268"/>
      <c r="BO90" s="268"/>
      <c r="BP90" s="268"/>
      <c r="BQ90" s="268"/>
      <c r="BR90" s="268"/>
      <c r="BS90" s="268"/>
      <c r="BT90" s="268"/>
      <c r="BU90" s="268"/>
      <c r="BV90" s="268"/>
      <c r="BW90" s="268"/>
      <c r="BX90" s="268"/>
      <c r="BY90" s="268"/>
      <c r="BZ90" s="268"/>
      <c r="CA90" s="268"/>
      <c r="CB90" s="268"/>
      <c r="CC90" s="268"/>
      <c r="CD90" s="268"/>
      <c r="CE90" s="268"/>
      <c r="CF90" s="268"/>
      <c r="CG90" s="268"/>
      <c r="CH90" s="268"/>
      <c r="CI90" s="268"/>
      <c r="CJ90" s="268"/>
      <c r="CK90" s="268"/>
      <c r="CL90" s="268"/>
      <c r="CM90" s="268"/>
      <c r="CN90" s="268"/>
      <c r="CO90" s="268"/>
      <c r="CP90" s="268"/>
      <c r="CQ90" s="268"/>
      <c r="CR90" s="268"/>
      <c r="CS90" s="268"/>
      <c r="CT90" s="268"/>
      <c r="CU90" s="268"/>
      <c r="CV90" s="268"/>
      <c r="CW90" s="268"/>
      <c r="CX90" s="268"/>
      <c r="CY90" s="268"/>
    </row>
    <row r="91" spans="1:103" ht="20.100000000000001" customHeight="1" x14ac:dyDescent="0.25">
      <c r="A91" s="499"/>
      <c r="B91" s="149" t="s">
        <v>48</v>
      </c>
      <c r="C91" s="95" t="s">
        <v>163</v>
      </c>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c r="AH91" s="269"/>
      <c r="AI91" s="269"/>
      <c r="AJ91" s="269"/>
      <c r="AK91" s="269"/>
      <c r="AL91" s="269"/>
      <c r="AM91" s="269"/>
      <c r="AN91" s="269"/>
      <c r="AO91" s="269"/>
      <c r="AP91" s="269"/>
      <c r="AQ91" s="269"/>
      <c r="AR91" s="269"/>
      <c r="AS91" s="269"/>
      <c r="AT91" s="269"/>
      <c r="AU91" s="269"/>
      <c r="AV91" s="269"/>
      <c r="AW91" s="269"/>
      <c r="AX91" s="269"/>
      <c r="AY91" s="269"/>
      <c r="AZ91" s="269"/>
      <c r="BA91" s="269"/>
      <c r="BB91" s="269"/>
      <c r="BC91" s="269"/>
      <c r="BD91" s="269"/>
      <c r="BE91" s="269"/>
      <c r="BF91" s="269"/>
      <c r="BG91" s="269"/>
      <c r="BH91" s="269"/>
      <c r="BI91" s="269"/>
      <c r="BJ91" s="269"/>
      <c r="BK91" s="269"/>
      <c r="BL91" s="269"/>
      <c r="BM91" s="269"/>
      <c r="BN91" s="269"/>
      <c r="BO91" s="269"/>
      <c r="BP91" s="269"/>
      <c r="BQ91" s="269"/>
      <c r="BR91" s="269"/>
      <c r="BS91" s="269"/>
      <c r="BT91" s="269"/>
      <c r="BU91" s="269"/>
      <c r="BV91" s="269"/>
      <c r="BW91" s="269"/>
      <c r="BX91" s="269"/>
      <c r="BY91" s="269"/>
      <c r="BZ91" s="269"/>
      <c r="CA91" s="269"/>
      <c r="CB91" s="269"/>
      <c r="CC91" s="269"/>
      <c r="CD91" s="269"/>
      <c r="CE91" s="269"/>
      <c r="CF91" s="269"/>
      <c r="CG91" s="269"/>
      <c r="CH91" s="269"/>
      <c r="CI91" s="269"/>
      <c r="CJ91" s="269"/>
      <c r="CK91" s="269"/>
      <c r="CL91" s="269"/>
      <c r="CM91" s="269"/>
      <c r="CN91" s="269"/>
      <c r="CO91" s="269"/>
      <c r="CP91" s="269"/>
      <c r="CQ91" s="269"/>
      <c r="CR91" s="269"/>
      <c r="CS91" s="269"/>
      <c r="CT91" s="269"/>
      <c r="CU91" s="269"/>
      <c r="CV91" s="269"/>
      <c r="CW91" s="269"/>
      <c r="CX91" s="269"/>
      <c r="CY91" s="269"/>
    </row>
    <row r="92" spans="1:103" ht="20.100000000000001" customHeight="1" x14ac:dyDescent="0.25">
      <c r="A92" s="499"/>
      <c r="B92" s="149" t="s">
        <v>49</v>
      </c>
      <c r="C92" s="95" t="s">
        <v>164</v>
      </c>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c r="BQ92" s="268"/>
      <c r="BR92" s="268"/>
      <c r="BS92" s="268"/>
      <c r="BT92" s="268"/>
      <c r="BU92" s="268"/>
      <c r="BV92" s="268"/>
      <c r="BW92" s="268"/>
      <c r="BX92" s="268"/>
      <c r="BY92" s="268"/>
      <c r="BZ92" s="268"/>
      <c r="CA92" s="268"/>
      <c r="CB92" s="268"/>
      <c r="CC92" s="268"/>
      <c r="CD92" s="268"/>
      <c r="CE92" s="268"/>
      <c r="CF92" s="268"/>
      <c r="CG92" s="268"/>
      <c r="CH92" s="268"/>
      <c r="CI92" s="268"/>
      <c r="CJ92" s="268"/>
      <c r="CK92" s="268"/>
      <c r="CL92" s="268"/>
      <c r="CM92" s="268"/>
      <c r="CN92" s="268"/>
      <c r="CO92" s="268"/>
      <c r="CP92" s="268"/>
      <c r="CQ92" s="268"/>
      <c r="CR92" s="268"/>
      <c r="CS92" s="268"/>
      <c r="CT92" s="268"/>
      <c r="CU92" s="268"/>
      <c r="CV92" s="268"/>
      <c r="CW92" s="268"/>
      <c r="CX92" s="268"/>
      <c r="CY92" s="268"/>
    </row>
    <row r="93" spans="1:103" ht="20.100000000000001" customHeight="1" x14ac:dyDescent="0.25">
      <c r="A93" s="499"/>
      <c r="B93" s="149" t="s">
        <v>50</v>
      </c>
      <c r="C93" s="95" t="s">
        <v>165</v>
      </c>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69"/>
      <c r="AP93" s="269"/>
      <c r="AQ93" s="269"/>
      <c r="AR93" s="269"/>
      <c r="AS93" s="269"/>
      <c r="AT93" s="269"/>
      <c r="AU93" s="269"/>
      <c r="AV93" s="269"/>
      <c r="AW93" s="269"/>
      <c r="AX93" s="269"/>
      <c r="AY93" s="269"/>
      <c r="AZ93" s="269"/>
      <c r="BA93" s="269"/>
      <c r="BB93" s="269"/>
      <c r="BC93" s="269"/>
      <c r="BD93" s="269"/>
      <c r="BE93" s="269"/>
      <c r="BF93" s="269"/>
      <c r="BG93" s="269"/>
      <c r="BH93" s="269"/>
      <c r="BI93" s="269"/>
      <c r="BJ93" s="269"/>
      <c r="BK93" s="269"/>
      <c r="BL93" s="269"/>
      <c r="BM93" s="269"/>
      <c r="BN93" s="269"/>
      <c r="BO93" s="269"/>
      <c r="BP93" s="269"/>
      <c r="BQ93" s="269"/>
      <c r="BR93" s="269"/>
      <c r="BS93" s="269"/>
      <c r="BT93" s="269"/>
      <c r="BU93" s="269"/>
      <c r="BV93" s="269"/>
      <c r="BW93" s="269"/>
      <c r="BX93" s="269"/>
      <c r="BY93" s="269"/>
      <c r="BZ93" s="269"/>
      <c r="CA93" s="269"/>
      <c r="CB93" s="269"/>
      <c r="CC93" s="269"/>
      <c r="CD93" s="269"/>
      <c r="CE93" s="269"/>
      <c r="CF93" s="269"/>
      <c r="CG93" s="269"/>
      <c r="CH93" s="269"/>
      <c r="CI93" s="269"/>
      <c r="CJ93" s="269"/>
      <c r="CK93" s="269"/>
      <c r="CL93" s="269"/>
      <c r="CM93" s="269"/>
      <c r="CN93" s="269"/>
      <c r="CO93" s="269"/>
      <c r="CP93" s="269"/>
      <c r="CQ93" s="269"/>
      <c r="CR93" s="269"/>
      <c r="CS93" s="269"/>
      <c r="CT93" s="269"/>
      <c r="CU93" s="269"/>
      <c r="CV93" s="269"/>
      <c r="CW93" s="269"/>
      <c r="CX93" s="269"/>
      <c r="CY93" s="269"/>
    </row>
    <row r="94" spans="1:103" ht="20.100000000000001" customHeight="1" x14ac:dyDescent="0.25">
      <c r="A94" s="499"/>
      <c r="B94" s="149" t="s">
        <v>51</v>
      </c>
      <c r="C94" s="95" t="s">
        <v>215</v>
      </c>
      <c r="D94" s="268"/>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c r="BQ94" s="268"/>
      <c r="BR94" s="268"/>
      <c r="BS94" s="268"/>
      <c r="BT94" s="268"/>
      <c r="BU94" s="268"/>
      <c r="BV94" s="268"/>
      <c r="BW94" s="268"/>
      <c r="BX94" s="268"/>
      <c r="BY94" s="268"/>
      <c r="BZ94" s="268"/>
      <c r="CA94" s="268"/>
      <c r="CB94" s="268"/>
      <c r="CC94" s="268"/>
      <c r="CD94" s="268"/>
      <c r="CE94" s="268"/>
      <c r="CF94" s="268"/>
      <c r="CG94" s="268"/>
      <c r="CH94" s="268"/>
      <c r="CI94" s="268"/>
      <c r="CJ94" s="268"/>
      <c r="CK94" s="268"/>
      <c r="CL94" s="268"/>
      <c r="CM94" s="268"/>
      <c r="CN94" s="268"/>
      <c r="CO94" s="268"/>
      <c r="CP94" s="268"/>
      <c r="CQ94" s="268"/>
      <c r="CR94" s="268"/>
      <c r="CS94" s="268"/>
      <c r="CT94" s="268"/>
      <c r="CU94" s="268"/>
      <c r="CV94" s="268"/>
      <c r="CW94" s="268"/>
      <c r="CX94" s="268"/>
      <c r="CY94" s="268"/>
    </row>
    <row r="95" spans="1:103" ht="20.100000000000001" customHeight="1" x14ac:dyDescent="0.25">
      <c r="A95" s="500"/>
      <c r="B95" s="149" t="s">
        <v>52</v>
      </c>
      <c r="C95" s="95" t="s">
        <v>216</v>
      </c>
      <c r="D95" s="257"/>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270"/>
      <c r="AP95" s="270"/>
      <c r="AQ95" s="270"/>
      <c r="AR95" s="270"/>
      <c r="AS95" s="270"/>
      <c r="AT95" s="270"/>
      <c r="AU95" s="270"/>
      <c r="AV95" s="270"/>
      <c r="AW95" s="270"/>
      <c r="AX95" s="270"/>
      <c r="AY95" s="270"/>
      <c r="AZ95" s="270"/>
      <c r="BA95" s="270"/>
      <c r="BB95" s="270"/>
      <c r="BC95" s="270"/>
      <c r="BD95" s="270"/>
      <c r="BE95" s="270"/>
      <c r="BF95" s="270"/>
      <c r="BG95" s="270"/>
      <c r="BH95" s="270"/>
      <c r="BI95" s="270"/>
      <c r="BJ95" s="270"/>
      <c r="BK95" s="270"/>
      <c r="BL95" s="270"/>
      <c r="BM95" s="270"/>
      <c r="BN95" s="270"/>
      <c r="BO95" s="270"/>
      <c r="BP95" s="270"/>
      <c r="BQ95" s="270"/>
      <c r="BR95" s="270"/>
      <c r="BS95" s="270"/>
      <c r="BT95" s="270"/>
      <c r="BU95" s="270"/>
      <c r="BV95" s="270"/>
      <c r="BW95" s="270"/>
      <c r="BX95" s="270"/>
      <c r="BY95" s="270"/>
      <c r="BZ95" s="270"/>
      <c r="CA95" s="270"/>
      <c r="CB95" s="270"/>
      <c r="CC95" s="270"/>
      <c r="CD95" s="270"/>
      <c r="CE95" s="270"/>
      <c r="CF95" s="270"/>
      <c r="CG95" s="270"/>
      <c r="CH95" s="270"/>
      <c r="CI95" s="270"/>
      <c r="CJ95" s="270"/>
      <c r="CK95" s="270"/>
      <c r="CL95" s="270"/>
      <c r="CM95" s="270"/>
      <c r="CN95" s="270"/>
      <c r="CO95" s="270"/>
      <c r="CP95" s="270"/>
      <c r="CQ95" s="270"/>
      <c r="CR95" s="270"/>
      <c r="CS95" s="270"/>
      <c r="CT95" s="270"/>
      <c r="CU95" s="270"/>
      <c r="CV95" s="270"/>
      <c r="CW95" s="270"/>
      <c r="CX95" s="270"/>
      <c r="CY95" s="270"/>
    </row>
    <row r="96" spans="1:103" ht="20.100000000000001" customHeight="1" x14ac:dyDescent="0.25">
      <c r="A96" s="501" t="s">
        <v>219</v>
      </c>
      <c r="B96" s="152" t="s">
        <v>53</v>
      </c>
      <c r="C96" s="99" t="s">
        <v>166</v>
      </c>
      <c r="D96" s="271"/>
      <c r="E96" s="271"/>
      <c r="F96" s="271"/>
      <c r="G96" s="271"/>
      <c r="H96" s="271"/>
      <c r="I96" s="271"/>
      <c r="J96" s="271"/>
      <c r="K96" s="271"/>
      <c r="L96" s="271"/>
      <c r="M96" s="271"/>
      <c r="N96" s="271"/>
      <c r="O96" s="271"/>
      <c r="P96" s="271"/>
      <c r="Q96" s="271"/>
      <c r="R96" s="271"/>
      <c r="S96" s="271"/>
      <c r="T96" s="271"/>
      <c r="U96" s="271"/>
      <c r="V96" s="271"/>
      <c r="W96" s="271"/>
      <c r="X96" s="271"/>
      <c r="Y96" s="271"/>
      <c r="Z96" s="271"/>
      <c r="AA96" s="271"/>
      <c r="AB96" s="271"/>
      <c r="AC96" s="271"/>
      <c r="AD96" s="271"/>
      <c r="AE96" s="271"/>
      <c r="AF96" s="271"/>
      <c r="AG96" s="271"/>
      <c r="AH96" s="271"/>
      <c r="AI96" s="271"/>
      <c r="AJ96" s="271"/>
      <c r="AK96" s="271"/>
      <c r="AL96" s="271"/>
      <c r="AM96" s="271"/>
      <c r="AN96" s="271"/>
      <c r="AO96" s="271"/>
      <c r="AP96" s="271"/>
      <c r="AQ96" s="271"/>
      <c r="AR96" s="271"/>
      <c r="AS96" s="271"/>
      <c r="AT96" s="271"/>
      <c r="AU96" s="271"/>
      <c r="AV96" s="271"/>
      <c r="AW96" s="271"/>
      <c r="AX96" s="271"/>
      <c r="AY96" s="271"/>
      <c r="AZ96" s="271"/>
      <c r="BA96" s="271"/>
      <c r="BB96" s="271"/>
      <c r="BC96" s="271"/>
      <c r="BD96" s="271"/>
      <c r="BE96" s="271"/>
      <c r="BF96" s="271"/>
      <c r="BG96" s="271"/>
      <c r="BH96" s="271"/>
      <c r="BI96" s="271"/>
      <c r="BJ96" s="271"/>
      <c r="BK96" s="271"/>
      <c r="BL96" s="271"/>
      <c r="BM96" s="271"/>
      <c r="BN96" s="271"/>
      <c r="BO96" s="271"/>
      <c r="BP96" s="271"/>
      <c r="BQ96" s="271"/>
      <c r="BR96" s="271"/>
      <c r="BS96" s="271"/>
      <c r="BT96" s="271"/>
      <c r="BU96" s="271"/>
      <c r="BV96" s="271"/>
      <c r="BW96" s="271"/>
      <c r="BX96" s="271"/>
      <c r="BY96" s="271"/>
      <c r="BZ96" s="271"/>
      <c r="CA96" s="271"/>
      <c r="CB96" s="271"/>
      <c r="CC96" s="271"/>
      <c r="CD96" s="271"/>
      <c r="CE96" s="271"/>
      <c r="CF96" s="271"/>
      <c r="CG96" s="271"/>
      <c r="CH96" s="271"/>
      <c r="CI96" s="271"/>
      <c r="CJ96" s="271"/>
      <c r="CK96" s="271"/>
      <c r="CL96" s="271"/>
      <c r="CM96" s="271"/>
      <c r="CN96" s="271"/>
      <c r="CO96" s="271"/>
      <c r="CP96" s="271"/>
      <c r="CQ96" s="271"/>
      <c r="CR96" s="271"/>
      <c r="CS96" s="271"/>
      <c r="CT96" s="271"/>
      <c r="CU96" s="271"/>
      <c r="CV96" s="271"/>
      <c r="CW96" s="271"/>
      <c r="CX96" s="271"/>
      <c r="CY96" s="271"/>
    </row>
    <row r="97" spans="1:103" ht="20.100000000000001" customHeight="1" x14ac:dyDescent="0.25">
      <c r="A97" s="502"/>
      <c r="B97" s="149" t="s">
        <v>54</v>
      </c>
      <c r="C97" s="97" t="s">
        <v>167</v>
      </c>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c r="AH97" s="269"/>
      <c r="AI97" s="269"/>
      <c r="AJ97" s="269"/>
      <c r="AK97" s="269"/>
      <c r="AL97" s="269"/>
      <c r="AM97" s="269"/>
      <c r="AN97" s="269"/>
      <c r="AO97" s="269"/>
      <c r="AP97" s="269"/>
      <c r="AQ97" s="269"/>
      <c r="AR97" s="269"/>
      <c r="AS97" s="269"/>
      <c r="AT97" s="269"/>
      <c r="AU97" s="269"/>
      <c r="AV97" s="269"/>
      <c r="AW97" s="269"/>
      <c r="AX97" s="269"/>
      <c r="AY97" s="269"/>
      <c r="AZ97" s="269"/>
      <c r="BA97" s="269"/>
      <c r="BB97" s="269"/>
      <c r="BC97" s="269"/>
      <c r="BD97" s="269"/>
      <c r="BE97" s="269"/>
      <c r="BF97" s="269"/>
      <c r="BG97" s="269"/>
      <c r="BH97" s="269"/>
      <c r="BI97" s="269"/>
      <c r="BJ97" s="269"/>
      <c r="BK97" s="269"/>
      <c r="BL97" s="269"/>
      <c r="BM97" s="269"/>
      <c r="BN97" s="269"/>
      <c r="BO97" s="269"/>
      <c r="BP97" s="269"/>
      <c r="BQ97" s="269"/>
      <c r="BR97" s="269"/>
      <c r="BS97" s="269"/>
      <c r="BT97" s="269"/>
      <c r="BU97" s="269"/>
      <c r="BV97" s="269"/>
      <c r="BW97" s="269"/>
      <c r="BX97" s="269"/>
      <c r="BY97" s="269"/>
      <c r="BZ97" s="269"/>
      <c r="CA97" s="269"/>
      <c r="CB97" s="269"/>
      <c r="CC97" s="269"/>
      <c r="CD97" s="269"/>
      <c r="CE97" s="269"/>
      <c r="CF97" s="269"/>
      <c r="CG97" s="269"/>
      <c r="CH97" s="269"/>
      <c r="CI97" s="269"/>
      <c r="CJ97" s="269"/>
      <c r="CK97" s="269"/>
      <c r="CL97" s="269"/>
      <c r="CM97" s="269"/>
      <c r="CN97" s="269"/>
      <c r="CO97" s="269"/>
      <c r="CP97" s="269"/>
      <c r="CQ97" s="269"/>
      <c r="CR97" s="269"/>
      <c r="CS97" s="269"/>
      <c r="CT97" s="269"/>
      <c r="CU97" s="269"/>
      <c r="CV97" s="269"/>
      <c r="CW97" s="269"/>
      <c r="CX97" s="269"/>
      <c r="CY97" s="269"/>
    </row>
    <row r="98" spans="1:103" ht="20.100000000000001" customHeight="1" x14ac:dyDescent="0.25">
      <c r="A98" s="502"/>
      <c r="B98" s="149" t="s">
        <v>55</v>
      </c>
      <c r="C98" s="97" t="s">
        <v>168</v>
      </c>
      <c r="D98" s="268"/>
      <c r="E98" s="268"/>
      <c r="F98" s="268"/>
      <c r="G98" s="268"/>
      <c r="H98" s="268"/>
      <c r="I98" s="268"/>
      <c r="J98" s="268"/>
      <c r="K98" s="268"/>
      <c r="L98" s="268"/>
      <c r="M98" s="268"/>
      <c r="N98" s="268"/>
      <c r="O98" s="268"/>
      <c r="P98" s="268"/>
      <c r="Q98" s="268"/>
      <c r="R98" s="268"/>
      <c r="S98" s="268"/>
      <c r="T98" s="268"/>
      <c r="U98" s="268"/>
      <c r="V98" s="268"/>
      <c r="W98" s="268"/>
      <c r="X98" s="268"/>
      <c r="Y98" s="268"/>
      <c r="Z98" s="268"/>
      <c r="AA98" s="268"/>
      <c r="AB98" s="268"/>
      <c r="AC98" s="268"/>
      <c r="AD98" s="268"/>
      <c r="AE98" s="268"/>
      <c r="AF98" s="268"/>
      <c r="AG98" s="268"/>
      <c r="AH98" s="268"/>
      <c r="AI98" s="268"/>
      <c r="AJ98" s="268"/>
      <c r="AK98" s="268"/>
      <c r="AL98" s="268"/>
      <c r="AM98" s="268"/>
      <c r="AN98" s="268"/>
      <c r="AO98" s="268"/>
      <c r="AP98" s="268"/>
      <c r="AQ98" s="268"/>
      <c r="AR98" s="268"/>
      <c r="AS98" s="268"/>
      <c r="AT98" s="268"/>
      <c r="AU98" s="268"/>
      <c r="AV98" s="268"/>
      <c r="AW98" s="268"/>
      <c r="AX98" s="268"/>
      <c r="AY98" s="268"/>
      <c r="AZ98" s="268"/>
      <c r="BA98" s="268"/>
      <c r="BB98" s="268"/>
      <c r="BC98" s="268"/>
      <c r="BD98" s="268"/>
      <c r="BE98" s="268"/>
      <c r="BF98" s="268"/>
      <c r="BG98" s="268"/>
      <c r="BH98" s="268"/>
      <c r="BI98" s="268"/>
      <c r="BJ98" s="268"/>
      <c r="BK98" s="268"/>
      <c r="BL98" s="268"/>
      <c r="BM98" s="268"/>
      <c r="BN98" s="268"/>
      <c r="BO98" s="268"/>
      <c r="BP98" s="268"/>
      <c r="BQ98" s="268"/>
      <c r="BR98" s="268"/>
      <c r="BS98" s="268"/>
      <c r="BT98" s="268"/>
      <c r="BU98" s="268"/>
      <c r="BV98" s="268"/>
      <c r="BW98" s="268"/>
      <c r="BX98" s="268"/>
      <c r="BY98" s="268"/>
      <c r="BZ98" s="268"/>
      <c r="CA98" s="268"/>
      <c r="CB98" s="268"/>
      <c r="CC98" s="268"/>
      <c r="CD98" s="268"/>
      <c r="CE98" s="268"/>
      <c r="CF98" s="268"/>
      <c r="CG98" s="268"/>
      <c r="CH98" s="268"/>
      <c r="CI98" s="268"/>
      <c r="CJ98" s="268"/>
      <c r="CK98" s="268"/>
      <c r="CL98" s="268"/>
      <c r="CM98" s="268"/>
      <c r="CN98" s="268"/>
      <c r="CO98" s="268"/>
      <c r="CP98" s="268"/>
      <c r="CQ98" s="268"/>
      <c r="CR98" s="268"/>
      <c r="CS98" s="268"/>
      <c r="CT98" s="268"/>
      <c r="CU98" s="268"/>
      <c r="CV98" s="268"/>
      <c r="CW98" s="268"/>
      <c r="CX98" s="268"/>
      <c r="CY98" s="268"/>
    </row>
    <row r="99" spans="1:103" ht="20.100000000000001" customHeight="1" x14ac:dyDescent="0.25">
      <c r="A99" s="502"/>
      <c r="B99" s="149" t="s">
        <v>56</v>
      </c>
      <c r="C99" s="97" t="s">
        <v>169</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c r="AH99" s="269"/>
      <c r="AI99" s="269"/>
      <c r="AJ99" s="269"/>
      <c r="AK99" s="269"/>
      <c r="AL99" s="269"/>
      <c r="AM99" s="269"/>
      <c r="AN99" s="269"/>
      <c r="AO99" s="269"/>
      <c r="AP99" s="269"/>
      <c r="AQ99" s="269"/>
      <c r="AR99" s="269"/>
      <c r="AS99" s="269"/>
      <c r="AT99" s="269"/>
      <c r="AU99" s="269"/>
      <c r="AV99" s="269"/>
      <c r="AW99" s="269"/>
      <c r="AX99" s="269"/>
      <c r="AY99" s="269"/>
      <c r="AZ99" s="269"/>
      <c r="BA99" s="269"/>
      <c r="BB99" s="269"/>
      <c r="BC99" s="269"/>
      <c r="BD99" s="269"/>
      <c r="BE99" s="269"/>
      <c r="BF99" s="269"/>
      <c r="BG99" s="269"/>
      <c r="BH99" s="269"/>
      <c r="BI99" s="269"/>
      <c r="BJ99" s="269"/>
      <c r="BK99" s="269"/>
      <c r="BL99" s="269"/>
      <c r="BM99" s="269"/>
      <c r="BN99" s="269"/>
      <c r="BO99" s="269"/>
      <c r="BP99" s="269"/>
      <c r="BQ99" s="269"/>
      <c r="BR99" s="269"/>
      <c r="BS99" s="269"/>
      <c r="BT99" s="269"/>
      <c r="BU99" s="269"/>
      <c r="BV99" s="269"/>
      <c r="BW99" s="269"/>
      <c r="BX99" s="269"/>
      <c r="BY99" s="269"/>
      <c r="BZ99" s="269"/>
      <c r="CA99" s="269"/>
      <c r="CB99" s="269"/>
      <c r="CC99" s="269"/>
      <c r="CD99" s="269"/>
      <c r="CE99" s="269"/>
      <c r="CF99" s="269"/>
      <c r="CG99" s="269"/>
      <c r="CH99" s="269"/>
      <c r="CI99" s="269"/>
      <c r="CJ99" s="269"/>
      <c r="CK99" s="269"/>
      <c r="CL99" s="269"/>
      <c r="CM99" s="269"/>
      <c r="CN99" s="269"/>
      <c r="CO99" s="269"/>
      <c r="CP99" s="269"/>
      <c r="CQ99" s="269"/>
      <c r="CR99" s="269"/>
      <c r="CS99" s="269"/>
      <c r="CT99" s="269"/>
      <c r="CU99" s="269"/>
      <c r="CV99" s="269"/>
      <c r="CW99" s="269"/>
      <c r="CX99" s="269"/>
      <c r="CY99" s="269"/>
    </row>
    <row r="100" spans="1:103" ht="20.100000000000001" customHeight="1" x14ac:dyDescent="0.25">
      <c r="A100" s="502"/>
      <c r="B100" s="149" t="s">
        <v>57</v>
      </c>
      <c r="C100" s="97" t="s">
        <v>170</v>
      </c>
      <c r="D100" s="268"/>
      <c r="E100" s="268"/>
      <c r="F100" s="268"/>
      <c r="G100" s="268"/>
      <c r="H100" s="268"/>
      <c r="I100" s="268"/>
      <c r="J100" s="268"/>
      <c r="K100" s="268"/>
      <c r="L100" s="268"/>
      <c r="M100" s="268"/>
      <c r="N100" s="268"/>
      <c r="O100" s="268"/>
      <c r="P100" s="268"/>
      <c r="Q100" s="268"/>
      <c r="R100" s="268"/>
      <c r="S100" s="268"/>
      <c r="T100" s="268"/>
      <c r="U100" s="268"/>
      <c r="V100" s="268"/>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8"/>
      <c r="AY100" s="268"/>
      <c r="AZ100" s="268"/>
      <c r="BA100" s="268"/>
      <c r="BB100" s="268"/>
      <c r="BC100" s="268"/>
      <c r="BD100" s="268"/>
      <c r="BE100" s="268"/>
      <c r="BF100" s="268"/>
      <c r="BG100" s="268"/>
      <c r="BH100" s="268"/>
      <c r="BI100" s="268"/>
      <c r="BJ100" s="268"/>
      <c r="BK100" s="268"/>
      <c r="BL100" s="268"/>
      <c r="BM100" s="268"/>
      <c r="BN100" s="268"/>
      <c r="BO100" s="268"/>
      <c r="BP100" s="268"/>
      <c r="BQ100" s="268"/>
      <c r="BR100" s="268"/>
      <c r="BS100" s="268"/>
      <c r="BT100" s="268"/>
      <c r="BU100" s="268"/>
      <c r="BV100" s="268"/>
      <c r="BW100" s="268"/>
      <c r="BX100" s="268"/>
      <c r="BY100" s="268"/>
      <c r="BZ100" s="268"/>
      <c r="CA100" s="268"/>
      <c r="CB100" s="268"/>
      <c r="CC100" s="268"/>
      <c r="CD100" s="268"/>
      <c r="CE100" s="268"/>
      <c r="CF100" s="268"/>
      <c r="CG100" s="268"/>
      <c r="CH100" s="268"/>
      <c r="CI100" s="268"/>
      <c r="CJ100" s="268"/>
      <c r="CK100" s="268"/>
      <c r="CL100" s="268"/>
      <c r="CM100" s="268"/>
      <c r="CN100" s="268"/>
      <c r="CO100" s="268"/>
      <c r="CP100" s="268"/>
      <c r="CQ100" s="268"/>
      <c r="CR100" s="268"/>
      <c r="CS100" s="268"/>
      <c r="CT100" s="268"/>
      <c r="CU100" s="268"/>
      <c r="CV100" s="268"/>
      <c r="CW100" s="268"/>
      <c r="CX100" s="268"/>
      <c r="CY100" s="268"/>
    </row>
    <row r="101" spans="1:103" ht="20.100000000000001" customHeight="1" x14ac:dyDescent="0.25">
      <c r="A101" s="502"/>
      <c r="B101" s="149" t="s">
        <v>58</v>
      </c>
      <c r="C101" s="97" t="s">
        <v>171</v>
      </c>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c r="AH101" s="269"/>
      <c r="AI101" s="269"/>
      <c r="AJ101" s="269"/>
      <c r="AK101" s="269"/>
      <c r="AL101" s="269"/>
      <c r="AM101" s="269"/>
      <c r="AN101" s="269"/>
      <c r="AO101" s="269"/>
      <c r="AP101" s="269"/>
      <c r="AQ101" s="269"/>
      <c r="AR101" s="269"/>
      <c r="AS101" s="269"/>
      <c r="AT101" s="269"/>
      <c r="AU101" s="269"/>
      <c r="AV101" s="269"/>
      <c r="AW101" s="269"/>
      <c r="AX101" s="269"/>
      <c r="AY101" s="269"/>
      <c r="AZ101" s="269"/>
      <c r="BA101" s="269"/>
      <c r="BB101" s="269"/>
      <c r="BC101" s="269"/>
      <c r="BD101" s="269"/>
      <c r="BE101" s="269"/>
      <c r="BF101" s="269"/>
      <c r="BG101" s="269"/>
      <c r="BH101" s="269"/>
      <c r="BI101" s="269"/>
      <c r="BJ101" s="269"/>
      <c r="BK101" s="269"/>
      <c r="BL101" s="269"/>
      <c r="BM101" s="269"/>
      <c r="BN101" s="269"/>
      <c r="BO101" s="269"/>
      <c r="BP101" s="269"/>
      <c r="BQ101" s="269"/>
      <c r="BR101" s="269"/>
      <c r="BS101" s="269"/>
      <c r="BT101" s="269"/>
      <c r="BU101" s="269"/>
      <c r="BV101" s="269"/>
      <c r="BW101" s="269"/>
      <c r="BX101" s="269"/>
      <c r="BY101" s="269"/>
      <c r="BZ101" s="269"/>
      <c r="CA101" s="269"/>
      <c r="CB101" s="269"/>
      <c r="CC101" s="269"/>
      <c r="CD101" s="269"/>
      <c r="CE101" s="269"/>
      <c r="CF101" s="269"/>
      <c r="CG101" s="269"/>
      <c r="CH101" s="269"/>
      <c r="CI101" s="269"/>
      <c r="CJ101" s="269"/>
      <c r="CK101" s="269"/>
      <c r="CL101" s="269"/>
      <c r="CM101" s="269"/>
      <c r="CN101" s="269"/>
      <c r="CO101" s="269"/>
      <c r="CP101" s="269"/>
      <c r="CQ101" s="269"/>
      <c r="CR101" s="269"/>
      <c r="CS101" s="269"/>
      <c r="CT101" s="269"/>
      <c r="CU101" s="269"/>
      <c r="CV101" s="269"/>
      <c r="CW101" s="269"/>
      <c r="CX101" s="269"/>
      <c r="CY101" s="269"/>
    </row>
    <row r="102" spans="1:103" ht="20.100000000000001" customHeight="1" x14ac:dyDescent="0.25">
      <c r="A102" s="502"/>
      <c r="B102" s="149" t="s">
        <v>59</v>
      </c>
      <c r="C102" s="97" t="s">
        <v>217</v>
      </c>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8"/>
      <c r="AY102" s="268"/>
      <c r="AZ102" s="268"/>
      <c r="BA102" s="268"/>
      <c r="BB102" s="268"/>
      <c r="BC102" s="268"/>
      <c r="BD102" s="268"/>
      <c r="BE102" s="268"/>
      <c r="BF102" s="268"/>
      <c r="BG102" s="268"/>
      <c r="BH102" s="268"/>
      <c r="BI102" s="268"/>
      <c r="BJ102" s="268"/>
      <c r="BK102" s="268"/>
      <c r="BL102" s="268"/>
      <c r="BM102" s="268"/>
      <c r="BN102" s="268"/>
      <c r="BO102" s="268"/>
      <c r="BP102" s="268"/>
      <c r="BQ102" s="268"/>
      <c r="BR102" s="268"/>
      <c r="BS102" s="268"/>
      <c r="BT102" s="268"/>
      <c r="BU102" s="268"/>
      <c r="BV102" s="268"/>
      <c r="BW102" s="268"/>
      <c r="BX102" s="268"/>
      <c r="BY102" s="268"/>
      <c r="BZ102" s="268"/>
      <c r="CA102" s="268"/>
      <c r="CB102" s="268"/>
      <c r="CC102" s="268"/>
      <c r="CD102" s="268"/>
      <c r="CE102" s="268"/>
      <c r="CF102" s="268"/>
      <c r="CG102" s="268"/>
      <c r="CH102" s="268"/>
      <c r="CI102" s="268"/>
      <c r="CJ102" s="268"/>
      <c r="CK102" s="268"/>
      <c r="CL102" s="268"/>
      <c r="CM102" s="268"/>
      <c r="CN102" s="268"/>
      <c r="CO102" s="268"/>
      <c r="CP102" s="268"/>
      <c r="CQ102" s="268"/>
      <c r="CR102" s="268"/>
      <c r="CS102" s="268"/>
      <c r="CT102" s="268"/>
      <c r="CU102" s="268"/>
      <c r="CV102" s="268"/>
      <c r="CW102" s="268"/>
      <c r="CX102" s="268"/>
      <c r="CY102" s="268"/>
    </row>
    <row r="103" spans="1:103" ht="20.100000000000001" customHeight="1" x14ac:dyDescent="0.25">
      <c r="A103" s="503"/>
      <c r="B103" s="149" t="s">
        <v>60</v>
      </c>
      <c r="C103" s="97" t="s">
        <v>218</v>
      </c>
      <c r="D103" s="257"/>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c r="AB103" s="270"/>
      <c r="AC103" s="270"/>
      <c r="AD103" s="270"/>
      <c r="AE103" s="270"/>
      <c r="AF103" s="270"/>
      <c r="AG103" s="270"/>
      <c r="AH103" s="270"/>
      <c r="AI103" s="270"/>
      <c r="AJ103" s="270"/>
      <c r="AK103" s="270"/>
      <c r="AL103" s="270"/>
      <c r="AM103" s="270"/>
      <c r="AN103" s="270"/>
      <c r="AO103" s="270"/>
      <c r="AP103" s="270"/>
      <c r="AQ103" s="270"/>
      <c r="AR103" s="270"/>
      <c r="AS103" s="270"/>
      <c r="AT103" s="270"/>
      <c r="AU103" s="270"/>
      <c r="AV103" s="270"/>
      <c r="AW103" s="270"/>
      <c r="AX103" s="270"/>
      <c r="AY103" s="270"/>
      <c r="AZ103" s="270"/>
      <c r="BA103" s="270"/>
      <c r="BB103" s="270"/>
      <c r="BC103" s="270"/>
      <c r="BD103" s="270"/>
      <c r="BE103" s="270"/>
      <c r="BF103" s="270"/>
      <c r="BG103" s="270"/>
      <c r="BH103" s="270"/>
      <c r="BI103" s="270"/>
      <c r="BJ103" s="270"/>
      <c r="BK103" s="270"/>
      <c r="BL103" s="270"/>
      <c r="BM103" s="270"/>
      <c r="BN103" s="270"/>
      <c r="BO103" s="270"/>
      <c r="BP103" s="270"/>
      <c r="BQ103" s="270"/>
      <c r="BR103" s="270"/>
      <c r="BS103" s="270"/>
      <c r="BT103" s="270"/>
      <c r="BU103" s="270"/>
      <c r="BV103" s="270"/>
      <c r="BW103" s="270"/>
      <c r="BX103" s="270"/>
      <c r="BY103" s="270"/>
      <c r="BZ103" s="270"/>
      <c r="CA103" s="270"/>
      <c r="CB103" s="270"/>
      <c r="CC103" s="270"/>
      <c r="CD103" s="270"/>
      <c r="CE103" s="270"/>
      <c r="CF103" s="270"/>
      <c r="CG103" s="270"/>
      <c r="CH103" s="270"/>
      <c r="CI103" s="270"/>
      <c r="CJ103" s="270"/>
      <c r="CK103" s="270"/>
      <c r="CL103" s="270"/>
      <c r="CM103" s="270"/>
      <c r="CN103" s="270"/>
      <c r="CO103" s="270"/>
      <c r="CP103" s="270"/>
      <c r="CQ103" s="270"/>
      <c r="CR103" s="270"/>
      <c r="CS103" s="270"/>
      <c r="CT103" s="270"/>
      <c r="CU103" s="270"/>
      <c r="CV103" s="270"/>
      <c r="CW103" s="270"/>
      <c r="CX103" s="270"/>
      <c r="CY103" s="270"/>
    </row>
    <row r="104" spans="1:103" ht="20.100000000000001" customHeight="1" x14ac:dyDescent="0.25">
      <c r="A104" s="504" t="s">
        <v>220</v>
      </c>
      <c r="B104" s="153" t="s">
        <v>61</v>
      </c>
      <c r="C104" s="100" t="s">
        <v>172</v>
      </c>
      <c r="D104" s="271"/>
      <c r="E104" s="271"/>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1"/>
      <c r="AI104" s="271"/>
      <c r="AJ104" s="271"/>
      <c r="AK104" s="271"/>
      <c r="AL104" s="271"/>
      <c r="AM104" s="271"/>
      <c r="AN104" s="271"/>
      <c r="AO104" s="271"/>
      <c r="AP104" s="271"/>
      <c r="AQ104" s="271"/>
      <c r="AR104" s="271"/>
      <c r="AS104" s="271"/>
      <c r="AT104" s="271"/>
      <c r="AU104" s="271"/>
      <c r="AV104" s="271"/>
      <c r="AW104" s="271"/>
      <c r="AX104" s="271"/>
      <c r="AY104" s="271"/>
      <c r="AZ104" s="271"/>
      <c r="BA104" s="271"/>
      <c r="BB104" s="271"/>
      <c r="BC104" s="271"/>
      <c r="BD104" s="271"/>
      <c r="BE104" s="271"/>
      <c r="BF104" s="271"/>
      <c r="BG104" s="271"/>
      <c r="BH104" s="271"/>
      <c r="BI104" s="271"/>
      <c r="BJ104" s="271"/>
      <c r="BK104" s="271"/>
      <c r="BL104" s="271"/>
      <c r="BM104" s="271"/>
      <c r="BN104" s="271"/>
      <c r="BO104" s="271"/>
      <c r="BP104" s="271"/>
      <c r="BQ104" s="271"/>
      <c r="BR104" s="271"/>
      <c r="BS104" s="271"/>
      <c r="BT104" s="271"/>
      <c r="BU104" s="271"/>
      <c r="BV104" s="271"/>
      <c r="BW104" s="271"/>
      <c r="BX104" s="271"/>
      <c r="BY104" s="271"/>
      <c r="BZ104" s="271"/>
      <c r="CA104" s="271"/>
      <c r="CB104" s="271"/>
      <c r="CC104" s="271"/>
      <c r="CD104" s="271"/>
      <c r="CE104" s="271"/>
      <c r="CF104" s="271"/>
      <c r="CG104" s="271"/>
      <c r="CH104" s="271"/>
      <c r="CI104" s="271"/>
      <c r="CJ104" s="271"/>
      <c r="CK104" s="271"/>
      <c r="CL104" s="271"/>
      <c r="CM104" s="271"/>
      <c r="CN104" s="271"/>
      <c r="CO104" s="271"/>
      <c r="CP104" s="271"/>
      <c r="CQ104" s="271"/>
      <c r="CR104" s="271"/>
      <c r="CS104" s="271"/>
      <c r="CT104" s="271"/>
      <c r="CU104" s="271"/>
      <c r="CV104" s="271"/>
      <c r="CW104" s="271"/>
      <c r="CX104" s="271"/>
      <c r="CY104" s="271"/>
    </row>
    <row r="105" spans="1:103" ht="20.100000000000001" customHeight="1" x14ac:dyDescent="0.25">
      <c r="A105" s="505"/>
      <c r="B105" s="154" t="s">
        <v>62</v>
      </c>
      <c r="C105" s="95" t="s">
        <v>173</v>
      </c>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c r="AH105" s="269"/>
      <c r="AI105" s="269"/>
      <c r="AJ105" s="269"/>
      <c r="AK105" s="269"/>
      <c r="AL105" s="269"/>
      <c r="AM105" s="269"/>
      <c r="AN105" s="269"/>
      <c r="AO105" s="269"/>
      <c r="AP105" s="269"/>
      <c r="AQ105" s="269"/>
      <c r="AR105" s="269"/>
      <c r="AS105" s="269"/>
      <c r="AT105" s="269"/>
      <c r="AU105" s="269"/>
      <c r="AV105" s="269"/>
      <c r="AW105" s="269"/>
      <c r="AX105" s="269"/>
      <c r="AY105" s="269"/>
      <c r="AZ105" s="269"/>
      <c r="BA105" s="269"/>
      <c r="BB105" s="269"/>
      <c r="BC105" s="269"/>
      <c r="BD105" s="269"/>
      <c r="BE105" s="269"/>
      <c r="BF105" s="269"/>
      <c r="BG105" s="269"/>
      <c r="BH105" s="269"/>
      <c r="BI105" s="269"/>
      <c r="BJ105" s="269"/>
      <c r="BK105" s="269"/>
      <c r="BL105" s="269"/>
      <c r="BM105" s="269"/>
      <c r="BN105" s="269"/>
      <c r="BO105" s="269"/>
      <c r="BP105" s="269"/>
      <c r="BQ105" s="269"/>
      <c r="BR105" s="269"/>
      <c r="BS105" s="269"/>
      <c r="BT105" s="269"/>
      <c r="BU105" s="269"/>
      <c r="BV105" s="269"/>
      <c r="BW105" s="269"/>
      <c r="BX105" s="269"/>
      <c r="BY105" s="269"/>
      <c r="BZ105" s="269"/>
      <c r="CA105" s="269"/>
      <c r="CB105" s="269"/>
      <c r="CC105" s="269"/>
      <c r="CD105" s="269"/>
      <c r="CE105" s="269"/>
      <c r="CF105" s="269"/>
      <c r="CG105" s="269"/>
      <c r="CH105" s="269"/>
      <c r="CI105" s="269"/>
      <c r="CJ105" s="269"/>
      <c r="CK105" s="269"/>
      <c r="CL105" s="269"/>
      <c r="CM105" s="269"/>
      <c r="CN105" s="269"/>
      <c r="CO105" s="269"/>
      <c r="CP105" s="269"/>
      <c r="CQ105" s="269"/>
      <c r="CR105" s="269"/>
      <c r="CS105" s="269"/>
      <c r="CT105" s="269"/>
      <c r="CU105" s="269"/>
      <c r="CV105" s="269"/>
      <c r="CW105" s="269"/>
      <c r="CX105" s="269"/>
      <c r="CY105" s="269"/>
    </row>
    <row r="106" spans="1:103" ht="20.100000000000001" customHeight="1" x14ac:dyDescent="0.25">
      <c r="A106" s="505"/>
      <c r="B106" s="154" t="s">
        <v>63</v>
      </c>
      <c r="C106" s="95" t="s">
        <v>174</v>
      </c>
      <c r="D106" s="268"/>
      <c r="E106" s="268"/>
      <c r="F106" s="268"/>
      <c r="G106" s="268"/>
      <c r="H106" s="268"/>
      <c r="I106" s="268"/>
      <c r="J106" s="268"/>
      <c r="K106" s="268"/>
      <c r="L106" s="268"/>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8"/>
      <c r="AY106" s="268"/>
      <c r="AZ106" s="268"/>
      <c r="BA106" s="268"/>
      <c r="BB106" s="268"/>
      <c r="BC106" s="268"/>
      <c r="BD106" s="268"/>
      <c r="BE106" s="268"/>
      <c r="BF106" s="268"/>
      <c r="BG106" s="268"/>
      <c r="BH106" s="268"/>
      <c r="BI106" s="268"/>
      <c r="BJ106" s="268"/>
      <c r="BK106" s="268"/>
      <c r="BL106" s="268"/>
      <c r="BM106" s="268"/>
      <c r="BN106" s="268"/>
      <c r="BO106" s="268"/>
      <c r="BP106" s="268"/>
      <c r="BQ106" s="268"/>
      <c r="BR106" s="268"/>
      <c r="BS106" s="268"/>
      <c r="BT106" s="268"/>
      <c r="BU106" s="268"/>
      <c r="BV106" s="268"/>
      <c r="BW106" s="268"/>
      <c r="BX106" s="268"/>
      <c r="BY106" s="268"/>
      <c r="BZ106" s="268"/>
      <c r="CA106" s="268"/>
      <c r="CB106" s="268"/>
      <c r="CC106" s="268"/>
      <c r="CD106" s="268"/>
      <c r="CE106" s="268"/>
      <c r="CF106" s="268"/>
      <c r="CG106" s="268"/>
      <c r="CH106" s="268"/>
      <c r="CI106" s="268"/>
      <c r="CJ106" s="268"/>
      <c r="CK106" s="268"/>
      <c r="CL106" s="268"/>
      <c r="CM106" s="268"/>
      <c r="CN106" s="268"/>
      <c r="CO106" s="268"/>
      <c r="CP106" s="268"/>
      <c r="CQ106" s="268"/>
      <c r="CR106" s="268"/>
      <c r="CS106" s="268"/>
      <c r="CT106" s="268"/>
      <c r="CU106" s="268"/>
      <c r="CV106" s="268"/>
      <c r="CW106" s="268"/>
      <c r="CX106" s="268"/>
      <c r="CY106" s="268"/>
    </row>
    <row r="107" spans="1:103" ht="20.100000000000001" customHeight="1" x14ac:dyDescent="0.25">
      <c r="A107" s="505"/>
      <c r="B107" s="154" t="s">
        <v>64</v>
      </c>
      <c r="C107" s="95" t="s">
        <v>175</v>
      </c>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c r="AH107" s="269"/>
      <c r="AI107" s="269"/>
      <c r="AJ107" s="269"/>
      <c r="AK107" s="269"/>
      <c r="AL107" s="269"/>
      <c r="AM107" s="269"/>
      <c r="AN107" s="269"/>
      <c r="AO107" s="269"/>
      <c r="AP107" s="269"/>
      <c r="AQ107" s="269"/>
      <c r="AR107" s="269"/>
      <c r="AS107" s="269"/>
      <c r="AT107" s="269"/>
      <c r="AU107" s="269"/>
      <c r="AV107" s="269"/>
      <c r="AW107" s="269"/>
      <c r="AX107" s="269"/>
      <c r="AY107" s="269"/>
      <c r="AZ107" s="269"/>
      <c r="BA107" s="269"/>
      <c r="BB107" s="269"/>
      <c r="BC107" s="269"/>
      <c r="BD107" s="269"/>
      <c r="BE107" s="269"/>
      <c r="BF107" s="269"/>
      <c r="BG107" s="269"/>
      <c r="BH107" s="269"/>
      <c r="BI107" s="269"/>
      <c r="BJ107" s="269"/>
      <c r="BK107" s="269"/>
      <c r="BL107" s="269"/>
      <c r="BM107" s="269"/>
      <c r="BN107" s="269"/>
      <c r="BO107" s="269"/>
      <c r="BP107" s="269"/>
      <c r="BQ107" s="269"/>
      <c r="BR107" s="269"/>
      <c r="BS107" s="269"/>
      <c r="BT107" s="269"/>
      <c r="BU107" s="269"/>
      <c r="BV107" s="269"/>
      <c r="BW107" s="269"/>
      <c r="BX107" s="269"/>
      <c r="BY107" s="269"/>
      <c r="BZ107" s="269"/>
      <c r="CA107" s="269"/>
      <c r="CB107" s="269"/>
      <c r="CC107" s="269"/>
      <c r="CD107" s="269"/>
      <c r="CE107" s="269"/>
      <c r="CF107" s="269"/>
      <c r="CG107" s="269"/>
      <c r="CH107" s="269"/>
      <c r="CI107" s="269"/>
      <c r="CJ107" s="269"/>
      <c r="CK107" s="269"/>
      <c r="CL107" s="269"/>
      <c r="CM107" s="269"/>
      <c r="CN107" s="269"/>
      <c r="CO107" s="269"/>
      <c r="CP107" s="269"/>
      <c r="CQ107" s="269"/>
      <c r="CR107" s="269"/>
      <c r="CS107" s="269"/>
      <c r="CT107" s="269"/>
      <c r="CU107" s="269"/>
      <c r="CV107" s="269"/>
      <c r="CW107" s="269"/>
      <c r="CX107" s="269"/>
      <c r="CY107" s="269"/>
    </row>
    <row r="108" spans="1:103" ht="20.100000000000001" customHeight="1" x14ac:dyDescent="0.25">
      <c r="A108" s="506"/>
      <c r="B108" s="150" t="s">
        <v>65</v>
      </c>
      <c r="C108" s="95" t="s">
        <v>176</v>
      </c>
      <c r="D108" s="259"/>
      <c r="E108" s="272"/>
      <c r="F108" s="272"/>
      <c r="G108" s="272"/>
      <c r="H108" s="272"/>
      <c r="I108" s="272"/>
      <c r="J108" s="272"/>
      <c r="K108" s="272"/>
      <c r="L108" s="272"/>
      <c r="M108" s="272"/>
      <c r="N108" s="272"/>
      <c r="O108" s="272"/>
      <c r="P108" s="272"/>
      <c r="Q108" s="272"/>
      <c r="R108" s="272"/>
      <c r="S108" s="272"/>
      <c r="T108" s="272"/>
      <c r="U108" s="272"/>
      <c r="V108" s="272"/>
      <c r="W108" s="272"/>
      <c r="X108" s="272"/>
      <c r="Y108" s="272"/>
      <c r="Z108" s="272"/>
      <c r="AA108" s="272"/>
      <c r="AB108" s="272"/>
      <c r="AC108" s="272"/>
      <c r="AD108" s="272"/>
      <c r="AE108" s="272"/>
      <c r="AF108" s="272"/>
      <c r="AG108" s="272"/>
      <c r="AH108" s="272"/>
      <c r="AI108" s="272"/>
      <c r="AJ108" s="272"/>
      <c r="AK108" s="272"/>
      <c r="AL108" s="272"/>
      <c r="AM108" s="272"/>
      <c r="AN108" s="272"/>
      <c r="AO108" s="272"/>
      <c r="AP108" s="272"/>
      <c r="AQ108" s="272"/>
      <c r="AR108" s="272"/>
      <c r="AS108" s="272"/>
      <c r="AT108" s="272"/>
      <c r="AU108" s="272"/>
      <c r="AV108" s="272"/>
      <c r="AW108" s="272"/>
      <c r="AX108" s="272"/>
      <c r="AY108" s="272"/>
      <c r="AZ108" s="272"/>
      <c r="BA108" s="272"/>
      <c r="BB108" s="272"/>
      <c r="BC108" s="272"/>
      <c r="BD108" s="272"/>
      <c r="BE108" s="272"/>
      <c r="BF108" s="272"/>
      <c r="BG108" s="272"/>
      <c r="BH108" s="272"/>
      <c r="BI108" s="272"/>
      <c r="BJ108" s="272"/>
      <c r="BK108" s="272"/>
      <c r="BL108" s="272"/>
      <c r="BM108" s="272"/>
      <c r="BN108" s="272"/>
      <c r="BO108" s="272"/>
      <c r="BP108" s="272"/>
      <c r="BQ108" s="272"/>
      <c r="BR108" s="272"/>
      <c r="BS108" s="272"/>
      <c r="BT108" s="272"/>
      <c r="BU108" s="272"/>
      <c r="BV108" s="272"/>
      <c r="BW108" s="272"/>
      <c r="BX108" s="272"/>
      <c r="BY108" s="272"/>
      <c r="BZ108" s="272"/>
      <c r="CA108" s="272"/>
      <c r="CB108" s="272"/>
      <c r="CC108" s="272"/>
      <c r="CD108" s="272"/>
      <c r="CE108" s="272"/>
      <c r="CF108" s="272"/>
      <c r="CG108" s="272"/>
      <c r="CH108" s="272"/>
      <c r="CI108" s="272"/>
      <c r="CJ108" s="272"/>
      <c r="CK108" s="272"/>
      <c r="CL108" s="272"/>
      <c r="CM108" s="272"/>
      <c r="CN108" s="272"/>
      <c r="CO108" s="272"/>
      <c r="CP108" s="272"/>
      <c r="CQ108" s="272"/>
      <c r="CR108" s="272"/>
      <c r="CS108" s="272"/>
      <c r="CT108" s="272"/>
      <c r="CU108" s="272"/>
      <c r="CV108" s="272"/>
      <c r="CW108" s="272"/>
      <c r="CX108" s="272"/>
      <c r="CY108" s="272"/>
    </row>
    <row r="109" spans="1:103" ht="40.5" customHeight="1" x14ac:dyDescent="0.25">
      <c r="A109" s="246" t="s">
        <v>222</v>
      </c>
      <c r="B109" s="151" t="s">
        <v>66</v>
      </c>
      <c r="C109" s="202">
        <v>6</v>
      </c>
      <c r="D109" s="257"/>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70"/>
      <c r="AK109" s="270"/>
      <c r="AL109" s="270"/>
      <c r="AM109" s="270"/>
      <c r="AN109" s="270"/>
      <c r="AO109" s="270"/>
      <c r="AP109" s="270"/>
      <c r="AQ109" s="270"/>
      <c r="AR109" s="270"/>
      <c r="AS109" s="270"/>
      <c r="AT109" s="270"/>
      <c r="AU109" s="270"/>
      <c r="AV109" s="270"/>
      <c r="AW109" s="270"/>
      <c r="AX109" s="270"/>
      <c r="AY109" s="270"/>
      <c r="AZ109" s="270"/>
      <c r="BA109" s="270"/>
      <c r="BB109" s="270"/>
      <c r="BC109" s="270"/>
      <c r="BD109" s="270"/>
      <c r="BE109" s="270"/>
      <c r="BF109" s="270"/>
      <c r="BG109" s="270"/>
      <c r="BH109" s="270"/>
      <c r="BI109" s="270"/>
      <c r="BJ109" s="270"/>
      <c r="BK109" s="270"/>
      <c r="BL109" s="270"/>
      <c r="BM109" s="270"/>
      <c r="BN109" s="270"/>
      <c r="BO109" s="270"/>
      <c r="BP109" s="270"/>
      <c r="BQ109" s="270"/>
      <c r="BR109" s="270"/>
      <c r="BS109" s="270"/>
      <c r="BT109" s="270"/>
      <c r="BU109" s="270"/>
      <c r="BV109" s="270"/>
      <c r="BW109" s="270"/>
      <c r="BX109" s="270"/>
      <c r="BY109" s="270"/>
      <c r="BZ109" s="270"/>
      <c r="CA109" s="270"/>
      <c r="CB109" s="270"/>
      <c r="CC109" s="270"/>
      <c r="CD109" s="270"/>
      <c r="CE109" s="270"/>
      <c r="CF109" s="270"/>
      <c r="CG109" s="270"/>
      <c r="CH109" s="270"/>
      <c r="CI109" s="270"/>
      <c r="CJ109" s="270"/>
      <c r="CK109" s="270"/>
      <c r="CL109" s="270"/>
      <c r="CM109" s="270"/>
      <c r="CN109" s="270"/>
      <c r="CO109" s="270"/>
      <c r="CP109" s="270"/>
      <c r="CQ109" s="270"/>
      <c r="CR109" s="270"/>
      <c r="CS109" s="270"/>
      <c r="CT109" s="270"/>
      <c r="CU109" s="270"/>
      <c r="CV109" s="270"/>
      <c r="CW109" s="270"/>
      <c r="CX109" s="270"/>
      <c r="CY109" s="270"/>
    </row>
    <row r="110" spans="1:103" ht="29.1" customHeight="1" x14ac:dyDescent="0.25">
      <c r="A110" s="498" t="s">
        <v>221</v>
      </c>
      <c r="B110" s="152" t="s">
        <v>67</v>
      </c>
      <c r="C110" s="206" t="s">
        <v>177</v>
      </c>
      <c r="D110" s="271"/>
      <c r="E110" s="271"/>
      <c r="F110" s="271"/>
      <c r="G110" s="271"/>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271"/>
      <c r="AY110" s="271"/>
      <c r="AZ110" s="271"/>
      <c r="BA110" s="271"/>
      <c r="BB110" s="271"/>
      <c r="BC110" s="271"/>
      <c r="BD110" s="271"/>
      <c r="BE110" s="271"/>
      <c r="BF110" s="271"/>
      <c r="BG110" s="271"/>
      <c r="BH110" s="271"/>
      <c r="BI110" s="271"/>
      <c r="BJ110" s="271"/>
      <c r="BK110" s="271"/>
      <c r="BL110" s="271"/>
      <c r="BM110" s="271"/>
      <c r="BN110" s="271"/>
      <c r="BO110" s="271"/>
      <c r="BP110" s="271"/>
      <c r="BQ110" s="271"/>
      <c r="BR110" s="271"/>
      <c r="BS110" s="271"/>
      <c r="BT110" s="271"/>
      <c r="BU110" s="271"/>
      <c r="BV110" s="271"/>
      <c r="BW110" s="271"/>
      <c r="BX110" s="271"/>
      <c r="BY110" s="271"/>
      <c r="BZ110" s="271"/>
      <c r="CA110" s="271"/>
      <c r="CB110" s="271"/>
      <c r="CC110" s="271"/>
      <c r="CD110" s="271"/>
      <c r="CE110" s="271"/>
      <c r="CF110" s="271"/>
      <c r="CG110" s="271"/>
      <c r="CH110" s="271"/>
      <c r="CI110" s="271"/>
      <c r="CJ110" s="271"/>
      <c r="CK110" s="271"/>
      <c r="CL110" s="271"/>
      <c r="CM110" s="271"/>
      <c r="CN110" s="271"/>
      <c r="CO110" s="271"/>
      <c r="CP110" s="271"/>
      <c r="CQ110" s="271"/>
      <c r="CR110" s="271"/>
      <c r="CS110" s="271"/>
      <c r="CT110" s="271"/>
      <c r="CU110" s="271"/>
      <c r="CV110" s="271"/>
      <c r="CW110" s="271"/>
      <c r="CX110" s="271"/>
      <c r="CY110" s="271"/>
    </row>
    <row r="111" spans="1:103" ht="29.1" customHeight="1" x14ac:dyDescent="0.25">
      <c r="A111" s="500"/>
      <c r="B111" s="150" t="s">
        <v>68</v>
      </c>
      <c r="C111" s="207" t="s">
        <v>178</v>
      </c>
      <c r="D111" s="257"/>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70"/>
      <c r="AP111" s="270"/>
      <c r="AQ111" s="270"/>
      <c r="AR111" s="270"/>
      <c r="AS111" s="270"/>
      <c r="AT111" s="270"/>
      <c r="AU111" s="270"/>
      <c r="AV111" s="270"/>
      <c r="AW111" s="270"/>
      <c r="AX111" s="270"/>
      <c r="AY111" s="270"/>
      <c r="AZ111" s="270"/>
      <c r="BA111" s="270"/>
      <c r="BB111" s="270"/>
      <c r="BC111" s="270"/>
      <c r="BD111" s="270"/>
      <c r="BE111" s="270"/>
      <c r="BF111" s="270"/>
      <c r="BG111" s="270"/>
      <c r="BH111" s="270"/>
      <c r="BI111" s="270"/>
      <c r="BJ111" s="270"/>
      <c r="BK111" s="270"/>
      <c r="BL111" s="270"/>
      <c r="BM111" s="270"/>
      <c r="BN111" s="270"/>
      <c r="BO111" s="270"/>
      <c r="BP111" s="270"/>
      <c r="BQ111" s="270"/>
      <c r="BR111" s="270"/>
      <c r="BS111" s="270"/>
      <c r="BT111" s="270"/>
      <c r="BU111" s="270"/>
      <c r="BV111" s="270"/>
      <c r="BW111" s="270"/>
      <c r="BX111" s="270"/>
      <c r="BY111" s="270"/>
      <c r="BZ111" s="270"/>
      <c r="CA111" s="270"/>
      <c r="CB111" s="270"/>
      <c r="CC111" s="270"/>
      <c r="CD111" s="270"/>
      <c r="CE111" s="270"/>
      <c r="CF111" s="270"/>
      <c r="CG111" s="270"/>
      <c r="CH111" s="270"/>
      <c r="CI111" s="270"/>
      <c r="CJ111" s="270"/>
      <c r="CK111" s="270"/>
      <c r="CL111" s="270"/>
      <c r="CM111" s="270"/>
      <c r="CN111" s="270"/>
      <c r="CO111" s="270"/>
      <c r="CP111" s="270"/>
      <c r="CQ111" s="270"/>
      <c r="CR111" s="270"/>
      <c r="CS111" s="270"/>
      <c r="CT111" s="270"/>
      <c r="CU111" s="270"/>
      <c r="CV111" s="270"/>
      <c r="CW111" s="270"/>
      <c r="CX111" s="270"/>
      <c r="CY111" s="270"/>
    </row>
    <row r="112" spans="1:103" ht="20.100000000000001" customHeight="1" x14ac:dyDescent="0.25">
      <c r="A112" s="497" t="s">
        <v>223</v>
      </c>
      <c r="B112" s="151" t="s">
        <v>69</v>
      </c>
      <c r="C112" s="101" t="s">
        <v>179</v>
      </c>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1"/>
      <c r="AF112" s="271"/>
      <c r="AG112" s="271"/>
      <c r="AH112" s="271"/>
      <c r="AI112" s="271"/>
      <c r="AJ112" s="271"/>
      <c r="AK112" s="271"/>
      <c r="AL112" s="271"/>
      <c r="AM112" s="271"/>
      <c r="AN112" s="271"/>
      <c r="AO112" s="271"/>
      <c r="AP112" s="271"/>
      <c r="AQ112" s="271"/>
      <c r="AR112" s="271"/>
      <c r="AS112" s="271"/>
      <c r="AT112" s="271"/>
      <c r="AU112" s="271"/>
      <c r="AV112" s="271"/>
      <c r="AW112" s="271"/>
      <c r="AX112" s="271"/>
      <c r="AY112" s="271"/>
      <c r="AZ112" s="271"/>
      <c r="BA112" s="271"/>
      <c r="BB112" s="271"/>
      <c r="BC112" s="271"/>
      <c r="BD112" s="271"/>
      <c r="BE112" s="271"/>
      <c r="BF112" s="271"/>
      <c r="BG112" s="271"/>
      <c r="BH112" s="271"/>
      <c r="BI112" s="271"/>
      <c r="BJ112" s="271"/>
      <c r="BK112" s="271"/>
      <c r="BL112" s="271"/>
      <c r="BM112" s="271"/>
      <c r="BN112" s="271"/>
      <c r="BO112" s="271"/>
      <c r="BP112" s="271"/>
      <c r="BQ112" s="271"/>
      <c r="BR112" s="271"/>
      <c r="BS112" s="271"/>
      <c r="BT112" s="271"/>
      <c r="BU112" s="271"/>
      <c r="BV112" s="271"/>
      <c r="BW112" s="271"/>
      <c r="BX112" s="271"/>
      <c r="BY112" s="271"/>
      <c r="BZ112" s="271"/>
      <c r="CA112" s="271"/>
      <c r="CB112" s="271"/>
      <c r="CC112" s="271"/>
      <c r="CD112" s="271"/>
      <c r="CE112" s="271"/>
      <c r="CF112" s="271"/>
      <c r="CG112" s="271"/>
      <c r="CH112" s="271"/>
      <c r="CI112" s="271"/>
      <c r="CJ112" s="271"/>
      <c r="CK112" s="271"/>
      <c r="CL112" s="271"/>
      <c r="CM112" s="271"/>
      <c r="CN112" s="271"/>
      <c r="CO112" s="271"/>
      <c r="CP112" s="271"/>
      <c r="CQ112" s="271"/>
      <c r="CR112" s="271"/>
      <c r="CS112" s="271"/>
      <c r="CT112" s="271"/>
      <c r="CU112" s="271"/>
      <c r="CV112" s="271"/>
      <c r="CW112" s="271"/>
      <c r="CX112" s="271"/>
      <c r="CY112" s="271"/>
    </row>
    <row r="113" spans="1:103" ht="20.100000000000001" customHeight="1" x14ac:dyDescent="0.25">
      <c r="A113" s="497"/>
      <c r="B113" s="151" t="s">
        <v>70</v>
      </c>
      <c r="C113" s="104" t="s">
        <v>180</v>
      </c>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c r="AH113" s="269"/>
      <c r="AI113" s="269"/>
      <c r="AJ113" s="269"/>
      <c r="AK113" s="269"/>
      <c r="AL113" s="269"/>
      <c r="AM113" s="269"/>
      <c r="AN113" s="269"/>
      <c r="AO113" s="269"/>
      <c r="AP113" s="269"/>
      <c r="AQ113" s="269"/>
      <c r="AR113" s="269"/>
      <c r="AS113" s="269"/>
      <c r="AT113" s="269"/>
      <c r="AU113" s="269"/>
      <c r="AV113" s="269"/>
      <c r="AW113" s="269"/>
      <c r="AX113" s="269"/>
      <c r="AY113" s="269"/>
      <c r="AZ113" s="269"/>
      <c r="BA113" s="269"/>
      <c r="BB113" s="269"/>
      <c r="BC113" s="269"/>
      <c r="BD113" s="269"/>
      <c r="BE113" s="269"/>
      <c r="BF113" s="269"/>
      <c r="BG113" s="269"/>
      <c r="BH113" s="269"/>
      <c r="BI113" s="269"/>
      <c r="BJ113" s="269"/>
      <c r="BK113" s="269"/>
      <c r="BL113" s="269"/>
      <c r="BM113" s="269"/>
      <c r="BN113" s="269"/>
      <c r="BO113" s="269"/>
      <c r="BP113" s="269"/>
      <c r="BQ113" s="269"/>
      <c r="BR113" s="269"/>
      <c r="BS113" s="269"/>
      <c r="BT113" s="269"/>
      <c r="BU113" s="269"/>
      <c r="BV113" s="269"/>
      <c r="BW113" s="269"/>
      <c r="BX113" s="269"/>
      <c r="BY113" s="269"/>
      <c r="BZ113" s="269"/>
      <c r="CA113" s="269"/>
      <c r="CB113" s="269"/>
      <c r="CC113" s="269"/>
      <c r="CD113" s="269"/>
      <c r="CE113" s="269"/>
      <c r="CF113" s="269"/>
      <c r="CG113" s="269"/>
      <c r="CH113" s="269"/>
      <c r="CI113" s="269"/>
      <c r="CJ113" s="269"/>
      <c r="CK113" s="269"/>
      <c r="CL113" s="269"/>
      <c r="CM113" s="269"/>
      <c r="CN113" s="269"/>
      <c r="CO113" s="269"/>
      <c r="CP113" s="269"/>
      <c r="CQ113" s="269"/>
      <c r="CR113" s="269"/>
      <c r="CS113" s="269"/>
      <c r="CT113" s="269"/>
      <c r="CU113" s="269"/>
      <c r="CV113" s="269"/>
      <c r="CW113" s="269"/>
      <c r="CX113" s="269"/>
      <c r="CY113" s="269"/>
    </row>
    <row r="114" spans="1:103" ht="20.100000000000001" customHeight="1" x14ac:dyDescent="0.25">
      <c r="A114" s="497"/>
      <c r="B114" s="151" t="s">
        <v>71</v>
      </c>
      <c r="C114" s="104" t="s">
        <v>181</v>
      </c>
      <c r="D114" s="268"/>
      <c r="E114" s="268"/>
      <c r="F114" s="268"/>
      <c r="G114" s="268"/>
      <c r="H114" s="268"/>
      <c r="I114" s="268"/>
      <c r="J114" s="268"/>
      <c r="K114" s="268"/>
      <c r="L114" s="268"/>
      <c r="M114" s="268"/>
      <c r="N114" s="268"/>
      <c r="O114" s="268"/>
      <c r="P114" s="268"/>
      <c r="Q114" s="268"/>
      <c r="R114" s="268"/>
      <c r="S114" s="268"/>
      <c r="T114" s="268"/>
      <c r="U114" s="268"/>
      <c r="V114" s="268"/>
      <c r="W114" s="268"/>
      <c r="X114" s="268"/>
      <c r="Y114" s="268"/>
      <c r="Z114" s="268"/>
      <c r="AA114" s="268"/>
      <c r="AB114" s="268"/>
      <c r="AC114" s="268"/>
      <c r="AD114" s="268"/>
      <c r="AE114" s="268"/>
      <c r="AF114" s="268"/>
      <c r="AG114" s="268"/>
      <c r="AH114" s="268"/>
      <c r="AI114" s="268"/>
      <c r="AJ114" s="268"/>
      <c r="AK114" s="268"/>
      <c r="AL114" s="268"/>
      <c r="AM114" s="268"/>
      <c r="AN114" s="268"/>
      <c r="AO114" s="268"/>
      <c r="AP114" s="268"/>
      <c r="AQ114" s="268"/>
      <c r="AR114" s="268"/>
      <c r="AS114" s="268"/>
      <c r="AT114" s="268"/>
      <c r="AU114" s="268"/>
      <c r="AV114" s="268"/>
      <c r="AW114" s="268"/>
      <c r="AX114" s="268"/>
      <c r="AY114" s="268"/>
      <c r="AZ114" s="268"/>
      <c r="BA114" s="268"/>
      <c r="BB114" s="268"/>
      <c r="BC114" s="268"/>
      <c r="BD114" s="268"/>
      <c r="BE114" s="268"/>
      <c r="BF114" s="268"/>
      <c r="BG114" s="268"/>
      <c r="BH114" s="268"/>
      <c r="BI114" s="268"/>
      <c r="BJ114" s="268"/>
      <c r="BK114" s="268"/>
      <c r="BL114" s="268"/>
      <c r="BM114" s="268"/>
      <c r="BN114" s="268"/>
      <c r="BO114" s="268"/>
      <c r="BP114" s="268"/>
      <c r="BQ114" s="268"/>
      <c r="BR114" s="268"/>
      <c r="BS114" s="268"/>
      <c r="BT114" s="268"/>
      <c r="BU114" s="268"/>
      <c r="BV114" s="268"/>
      <c r="BW114" s="268"/>
      <c r="BX114" s="268"/>
      <c r="BY114" s="268"/>
      <c r="BZ114" s="268"/>
      <c r="CA114" s="268"/>
      <c r="CB114" s="268"/>
      <c r="CC114" s="268"/>
      <c r="CD114" s="268"/>
      <c r="CE114" s="268"/>
      <c r="CF114" s="268"/>
      <c r="CG114" s="268"/>
      <c r="CH114" s="268"/>
      <c r="CI114" s="268"/>
      <c r="CJ114" s="268"/>
      <c r="CK114" s="268"/>
      <c r="CL114" s="268"/>
      <c r="CM114" s="268"/>
      <c r="CN114" s="268"/>
      <c r="CO114" s="268"/>
      <c r="CP114" s="268"/>
      <c r="CQ114" s="268"/>
      <c r="CR114" s="268"/>
      <c r="CS114" s="268"/>
      <c r="CT114" s="268"/>
      <c r="CU114" s="268"/>
      <c r="CV114" s="268"/>
      <c r="CW114" s="268"/>
      <c r="CX114" s="268"/>
      <c r="CY114" s="268"/>
    </row>
    <row r="115" spans="1:103" ht="20.100000000000001" customHeight="1" x14ac:dyDescent="0.25">
      <c r="A115" s="497"/>
      <c r="B115" s="151" t="s">
        <v>72</v>
      </c>
      <c r="C115" s="104" t="s">
        <v>182</v>
      </c>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69"/>
      <c r="AH115" s="269"/>
      <c r="AI115" s="269"/>
      <c r="AJ115" s="269"/>
      <c r="AK115" s="269"/>
      <c r="AL115" s="269"/>
      <c r="AM115" s="269"/>
      <c r="AN115" s="269"/>
      <c r="AO115" s="269"/>
      <c r="AP115" s="269"/>
      <c r="AQ115" s="269"/>
      <c r="AR115" s="269"/>
      <c r="AS115" s="269"/>
      <c r="AT115" s="269"/>
      <c r="AU115" s="269"/>
      <c r="AV115" s="269"/>
      <c r="AW115" s="269"/>
      <c r="AX115" s="269"/>
      <c r="AY115" s="269"/>
      <c r="AZ115" s="269"/>
      <c r="BA115" s="269"/>
      <c r="BB115" s="269"/>
      <c r="BC115" s="269"/>
      <c r="BD115" s="269"/>
      <c r="BE115" s="269"/>
      <c r="BF115" s="269"/>
      <c r="BG115" s="269"/>
      <c r="BH115" s="269"/>
      <c r="BI115" s="269"/>
      <c r="BJ115" s="269"/>
      <c r="BK115" s="269"/>
      <c r="BL115" s="269"/>
      <c r="BM115" s="269"/>
      <c r="BN115" s="269"/>
      <c r="BO115" s="269"/>
      <c r="BP115" s="269"/>
      <c r="BQ115" s="269"/>
      <c r="BR115" s="269"/>
      <c r="BS115" s="269"/>
      <c r="BT115" s="269"/>
      <c r="BU115" s="269"/>
      <c r="BV115" s="269"/>
      <c r="BW115" s="269"/>
      <c r="BX115" s="269"/>
      <c r="BY115" s="269"/>
      <c r="BZ115" s="269"/>
      <c r="CA115" s="269"/>
      <c r="CB115" s="269"/>
      <c r="CC115" s="269"/>
      <c r="CD115" s="269"/>
      <c r="CE115" s="269"/>
      <c r="CF115" s="269"/>
      <c r="CG115" s="269"/>
      <c r="CH115" s="269"/>
      <c r="CI115" s="269"/>
      <c r="CJ115" s="269"/>
      <c r="CK115" s="269"/>
      <c r="CL115" s="269"/>
      <c r="CM115" s="269"/>
      <c r="CN115" s="269"/>
      <c r="CO115" s="269"/>
      <c r="CP115" s="269"/>
      <c r="CQ115" s="269"/>
      <c r="CR115" s="269"/>
      <c r="CS115" s="269"/>
      <c r="CT115" s="269"/>
      <c r="CU115" s="269"/>
      <c r="CV115" s="269"/>
      <c r="CW115" s="269"/>
      <c r="CX115" s="269"/>
      <c r="CY115" s="269"/>
    </row>
    <row r="116" spans="1:103" ht="20.100000000000001" customHeight="1" x14ac:dyDescent="0.25">
      <c r="A116" s="497"/>
      <c r="B116" s="151" t="s">
        <v>73</v>
      </c>
      <c r="C116" s="104" t="s">
        <v>183</v>
      </c>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c r="AZ116" s="268"/>
      <c r="BA116" s="268"/>
      <c r="BB116" s="268"/>
      <c r="BC116" s="268"/>
      <c r="BD116" s="268"/>
      <c r="BE116" s="268"/>
      <c r="BF116" s="268"/>
      <c r="BG116" s="268"/>
      <c r="BH116" s="268"/>
      <c r="BI116" s="268"/>
      <c r="BJ116" s="268"/>
      <c r="BK116" s="268"/>
      <c r="BL116" s="268"/>
      <c r="BM116" s="268"/>
      <c r="BN116" s="268"/>
      <c r="BO116" s="268"/>
      <c r="BP116" s="268"/>
      <c r="BQ116" s="268"/>
      <c r="BR116" s="268"/>
      <c r="BS116" s="268"/>
      <c r="BT116" s="268"/>
      <c r="BU116" s="268"/>
      <c r="BV116" s="268"/>
      <c r="BW116" s="268"/>
      <c r="BX116" s="268"/>
      <c r="BY116" s="268"/>
      <c r="BZ116" s="268"/>
      <c r="CA116" s="268"/>
      <c r="CB116" s="268"/>
      <c r="CC116" s="268"/>
      <c r="CD116" s="268"/>
      <c r="CE116" s="268"/>
      <c r="CF116" s="268"/>
      <c r="CG116" s="268"/>
      <c r="CH116" s="268"/>
      <c r="CI116" s="268"/>
      <c r="CJ116" s="268"/>
      <c r="CK116" s="268"/>
      <c r="CL116" s="268"/>
      <c r="CM116" s="268"/>
      <c r="CN116" s="268"/>
      <c r="CO116" s="268"/>
      <c r="CP116" s="268"/>
      <c r="CQ116" s="268"/>
      <c r="CR116" s="268"/>
      <c r="CS116" s="268"/>
      <c r="CT116" s="268"/>
      <c r="CU116" s="268"/>
      <c r="CV116" s="268"/>
      <c r="CW116" s="268"/>
      <c r="CX116" s="268"/>
      <c r="CY116" s="268"/>
    </row>
    <row r="117" spans="1:103" ht="20.100000000000001" customHeight="1" x14ac:dyDescent="0.25">
      <c r="A117" s="497"/>
      <c r="B117" s="151" t="s">
        <v>74</v>
      </c>
      <c r="C117" s="104" t="s">
        <v>184</v>
      </c>
      <c r="D117" s="269"/>
      <c r="E117" s="269"/>
      <c r="F117" s="269"/>
      <c r="G117" s="269"/>
      <c r="H117" s="269"/>
      <c r="I117" s="269"/>
      <c r="J117" s="269"/>
      <c r="K117" s="269"/>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69"/>
      <c r="AP117" s="269"/>
      <c r="AQ117" s="269"/>
      <c r="AR117" s="269"/>
      <c r="AS117" s="269"/>
      <c r="AT117" s="269"/>
      <c r="AU117" s="269"/>
      <c r="AV117" s="269"/>
      <c r="AW117" s="269"/>
      <c r="AX117" s="269"/>
      <c r="AY117" s="269"/>
      <c r="AZ117" s="269"/>
      <c r="BA117" s="269"/>
      <c r="BB117" s="269"/>
      <c r="BC117" s="269"/>
      <c r="BD117" s="269"/>
      <c r="BE117" s="269"/>
      <c r="BF117" s="269"/>
      <c r="BG117" s="269"/>
      <c r="BH117" s="269"/>
      <c r="BI117" s="269"/>
      <c r="BJ117" s="269"/>
      <c r="BK117" s="269"/>
      <c r="BL117" s="269"/>
      <c r="BM117" s="269"/>
      <c r="BN117" s="269"/>
      <c r="BO117" s="269"/>
      <c r="BP117" s="269"/>
      <c r="BQ117" s="269"/>
      <c r="BR117" s="269"/>
      <c r="BS117" s="269"/>
      <c r="BT117" s="269"/>
      <c r="BU117" s="269"/>
      <c r="BV117" s="269"/>
      <c r="BW117" s="269"/>
      <c r="BX117" s="269"/>
      <c r="BY117" s="269"/>
      <c r="BZ117" s="269"/>
      <c r="CA117" s="269"/>
      <c r="CB117" s="269"/>
      <c r="CC117" s="269"/>
      <c r="CD117" s="269"/>
      <c r="CE117" s="269"/>
      <c r="CF117" s="269"/>
      <c r="CG117" s="269"/>
      <c r="CH117" s="269"/>
      <c r="CI117" s="269"/>
      <c r="CJ117" s="269"/>
      <c r="CK117" s="269"/>
      <c r="CL117" s="269"/>
      <c r="CM117" s="269"/>
      <c r="CN117" s="269"/>
      <c r="CO117" s="269"/>
      <c r="CP117" s="269"/>
      <c r="CQ117" s="269"/>
      <c r="CR117" s="269"/>
      <c r="CS117" s="269"/>
      <c r="CT117" s="269"/>
      <c r="CU117" s="269"/>
      <c r="CV117" s="269"/>
      <c r="CW117" s="269"/>
      <c r="CX117" s="269"/>
      <c r="CY117" s="269"/>
    </row>
    <row r="118" spans="1:103" ht="20.100000000000001" customHeight="1" x14ac:dyDescent="0.25">
      <c r="A118" s="497"/>
      <c r="B118" s="151" t="s">
        <v>75</v>
      </c>
      <c r="C118" s="104" t="s">
        <v>224</v>
      </c>
      <c r="D118" s="259"/>
      <c r="E118" s="272"/>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2"/>
      <c r="AP118" s="272"/>
      <c r="AQ118" s="272"/>
      <c r="AR118" s="272"/>
      <c r="AS118" s="272"/>
      <c r="AT118" s="272"/>
      <c r="AU118" s="272"/>
      <c r="AV118" s="272"/>
      <c r="AW118" s="272"/>
      <c r="AX118" s="272"/>
      <c r="AY118" s="272"/>
      <c r="AZ118" s="272"/>
      <c r="BA118" s="272"/>
      <c r="BB118" s="272"/>
      <c r="BC118" s="272"/>
      <c r="BD118" s="272"/>
      <c r="BE118" s="272"/>
      <c r="BF118" s="272"/>
      <c r="BG118" s="272"/>
      <c r="BH118" s="272"/>
      <c r="BI118" s="272"/>
      <c r="BJ118" s="272"/>
      <c r="BK118" s="272"/>
      <c r="BL118" s="272"/>
      <c r="BM118" s="272"/>
      <c r="BN118" s="272"/>
      <c r="BO118" s="272"/>
      <c r="BP118" s="272"/>
      <c r="BQ118" s="272"/>
      <c r="BR118" s="272"/>
      <c r="BS118" s="272"/>
      <c r="BT118" s="272"/>
      <c r="BU118" s="272"/>
      <c r="BV118" s="272"/>
      <c r="BW118" s="272"/>
      <c r="BX118" s="272"/>
      <c r="BY118" s="272"/>
      <c r="BZ118" s="272"/>
      <c r="CA118" s="272"/>
      <c r="CB118" s="272"/>
      <c r="CC118" s="272"/>
      <c r="CD118" s="272"/>
      <c r="CE118" s="272"/>
      <c r="CF118" s="272"/>
      <c r="CG118" s="272"/>
      <c r="CH118" s="272"/>
      <c r="CI118" s="272"/>
      <c r="CJ118" s="272"/>
      <c r="CK118" s="272"/>
      <c r="CL118" s="272"/>
      <c r="CM118" s="272"/>
      <c r="CN118" s="272"/>
      <c r="CO118" s="272"/>
      <c r="CP118" s="272"/>
      <c r="CQ118" s="272"/>
      <c r="CR118" s="272"/>
      <c r="CS118" s="272"/>
      <c r="CT118" s="272"/>
      <c r="CU118" s="272"/>
      <c r="CV118" s="272"/>
      <c r="CW118" s="272"/>
      <c r="CX118" s="272"/>
      <c r="CY118" s="272"/>
    </row>
    <row r="119" spans="1:103" ht="20.100000000000001" customHeight="1" x14ac:dyDescent="0.25">
      <c r="A119" s="498" t="s">
        <v>225</v>
      </c>
      <c r="B119" s="152" t="s">
        <v>326</v>
      </c>
      <c r="C119" s="102" t="s">
        <v>185</v>
      </c>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3"/>
      <c r="AP119" s="273"/>
      <c r="AQ119" s="273"/>
      <c r="AR119" s="273"/>
      <c r="AS119" s="273"/>
      <c r="AT119" s="273"/>
      <c r="AU119" s="273"/>
      <c r="AV119" s="273"/>
      <c r="AW119" s="273"/>
      <c r="AX119" s="273"/>
      <c r="AY119" s="273"/>
      <c r="AZ119" s="273"/>
      <c r="BA119" s="273"/>
      <c r="BB119" s="273"/>
      <c r="BC119" s="273"/>
      <c r="BD119" s="273"/>
      <c r="BE119" s="273"/>
      <c r="BF119" s="273"/>
      <c r="BG119" s="273"/>
      <c r="BH119" s="273"/>
      <c r="BI119" s="273"/>
      <c r="BJ119" s="273"/>
      <c r="BK119" s="273"/>
      <c r="BL119" s="273"/>
      <c r="BM119" s="273"/>
      <c r="BN119" s="273"/>
      <c r="BO119" s="273"/>
      <c r="BP119" s="273"/>
      <c r="BQ119" s="273"/>
      <c r="BR119" s="273"/>
      <c r="BS119" s="273"/>
      <c r="BT119" s="273"/>
      <c r="BU119" s="273"/>
      <c r="BV119" s="273"/>
      <c r="BW119" s="273"/>
      <c r="BX119" s="273"/>
      <c r="BY119" s="273"/>
      <c r="BZ119" s="273"/>
      <c r="CA119" s="273"/>
      <c r="CB119" s="273"/>
      <c r="CC119" s="273"/>
      <c r="CD119" s="273"/>
      <c r="CE119" s="273"/>
      <c r="CF119" s="273"/>
      <c r="CG119" s="273"/>
      <c r="CH119" s="273"/>
      <c r="CI119" s="273"/>
      <c r="CJ119" s="273"/>
      <c r="CK119" s="273"/>
      <c r="CL119" s="273"/>
      <c r="CM119" s="273"/>
      <c r="CN119" s="273"/>
      <c r="CO119" s="273"/>
      <c r="CP119" s="273"/>
      <c r="CQ119" s="273"/>
      <c r="CR119" s="273"/>
      <c r="CS119" s="273"/>
      <c r="CT119" s="273"/>
      <c r="CU119" s="273"/>
      <c r="CV119" s="273"/>
      <c r="CW119" s="273"/>
      <c r="CX119" s="273"/>
      <c r="CY119" s="273"/>
    </row>
    <row r="120" spans="1:103" ht="20.100000000000001" customHeight="1" x14ac:dyDescent="0.25">
      <c r="A120" s="499"/>
      <c r="B120" s="149" t="s">
        <v>325</v>
      </c>
      <c r="C120" s="103" t="s">
        <v>186</v>
      </c>
      <c r="D120" s="268"/>
      <c r="E120" s="268"/>
      <c r="F120" s="268"/>
      <c r="G120" s="268"/>
      <c r="H120" s="268"/>
      <c r="I120" s="268"/>
      <c r="J120" s="268"/>
      <c r="K120" s="268"/>
      <c r="L120" s="268"/>
      <c r="M120" s="268"/>
      <c r="N120" s="268"/>
      <c r="O120" s="268"/>
      <c r="P120" s="268"/>
      <c r="Q120" s="268"/>
      <c r="R120" s="268"/>
      <c r="S120" s="268"/>
      <c r="T120" s="268"/>
      <c r="U120" s="268"/>
      <c r="V120" s="268"/>
      <c r="W120" s="268"/>
      <c r="X120" s="268"/>
      <c r="Y120" s="268"/>
      <c r="Z120" s="268"/>
      <c r="AA120" s="268"/>
      <c r="AB120" s="268"/>
      <c r="AC120" s="268"/>
      <c r="AD120" s="268"/>
      <c r="AE120" s="268"/>
      <c r="AF120" s="268"/>
      <c r="AG120" s="268"/>
      <c r="AH120" s="268"/>
      <c r="AI120" s="268"/>
      <c r="AJ120" s="268"/>
      <c r="AK120" s="268"/>
      <c r="AL120" s="268"/>
      <c r="AM120" s="268"/>
      <c r="AN120" s="268"/>
      <c r="AO120" s="268"/>
      <c r="AP120" s="268"/>
      <c r="AQ120" s="268"/>
      <c r="AR120" s="268"/>
      <c r="AS120" s="268"/>
      <c r="AT120" s="268"/>
      <c r="AU120" s="268"/>
      <c r="AV120" s="268"/>
      <c r="AW120" s="268"/>
      <c r="AX120" s="268"/>
      <c r="AY120" s="268"/>
      <c r="AZ120" s="268"/>
      <c r="BA120" s="268"/>
      <c r="BB120" s="268"/>
      <c r="BC120" s="268"/>
      <c r="BD120" s="268"/>
      <c r="BE120" s="268"/>
      <c r="BF120" s="268"/>
      <c r="BG120" s="268"/>
      <c r="BH120" s="268"/>
      <c r="BI120" s="268"/>
      <c r="BJ120" s="268"/>
      <c r="BK120" s="268"/>
      <c r="BL120" s="268"/>
      <c r="BM120" s="268"/>
      <c r="BN120" s="268"/>
      <c r="BO120" s="268"/>
      <c r="BP120" s="268"/>
      <c r="BQ120" s="268"/>
      <c r="BR120" s="268"/>
      <c r="BS120" s="268"/>
      <c r="BT120" s="268"/>
      <c r="BU120" s="268"/>
      <c r="BV120" s="268"/>
      <c r="BW120" s="268"/>
      <c r="BX120" s="268"/>
      <c r="BY120" s="268"/>
      <c r="BZ120" s="268"/>
      <c r="CA120" s="268"/>
      <c r="CB120" s="268"/>
      <c r="CC120" s="268"/>
      <c r="CD120" s="268"/>
      <c r="CE120" s="268"/>
      <c r="CF120" s="268"/>
      <c r="CG120" s="268"/>
      <c r="CH120" s="268"/>
      <c r="CI120" s="268"/>
      <c r="CJ120" s="268"/>
      <c r="CK120" s="268"/>
      <c r="CL120" s="268"/>
      <c r="CM120" s="268"/>
      <c r="CN120" s="268"/>
      <c r="CO120" s="268"/>
      <c r="CP120" s="268"/>
      <c r="CQ120" s="268"/>
      <c r="CR120" s="268"/>
      <c r="CS120" s="268"/>
      <c r="CT120" s="268"/>
      <c r="CU120" s="268"/>
      <c r="CV120" s="268"/>
      <c r="CW120" s="268"/>
      <c r="CX120" s="268"/>
      <c r="CY120" s="268"/>
    </row>
    <row r="121" spans="1:103" ht="20.100000000000001" customHeight="1" x14ac:dyDescent="0.25">
      <c r="A121" s="500"/>
      <c r="B121" s="150" t="s">
        <v>327</v>
      </c>
      <c r="C121" s="105" t="s">
        <v>187</v>
      </c>
      <c r="D121" s="257"/>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270"/>
      <c r="AJ121" s="270"/>
      <c r="AK121" s="270"/>
      <c r="AL121" s="270"/>
      <c r="AM121" s="270"/>
      <c r="AN121" s="270"/>
      <c r="AO121" s="270"/>
      <c r="AP121" s="270"/>
      <c r="AQ121" s="270"/>
      <c r="AR121" s="270"/>
      <c r="AS121" s="270"/>
      <c r="AT121" s="270"/>
      <c r="AU121" s="270"/>
      <c r="AV121" s="270"/>
      <c r="AW121" s="270"/>
      <c r="AX121" s="270"/>
      <c r="AY121" s="270"/>
      <c r="AZ121" s="270"/>
      <c r="BA121" s="270"/>
      <c r="BB121" s="270"/>
      <c r="BC121" s="270"/>
      <c r="BD121" s="270"/>
      <c r="BE121" s="270"/>
      <c r="BF121" s="270"/>
      <c r="BG121" s="270"/>
      <c r="BH121" s="270"/>
      <c r="BI121" s="270"/>
      <c r="BJ121" s="270"/>
      <c r="BK121" s="270"/>
      <c r="BL121" s="270"/>
      <c r="BM121" s="270"/>
      <c r="BN121" s="270"/>
      <c r="BO121" s="270"/>
      <c r="BP121" s="270"/>
      <c r="BQ121" s="270"/>
      <c r="BR121" s="270"/>
      <c r="BS121" s="270"/>
      <c r="BT121" s="270"/>
      <c r="BU121" s="270"/>
      <c r="BV121" s="270"/>
      <c r="BW121" s="270"/>
      <c r="BX121" s="270"/>
      <c r="BY121" s="270"/>
      <c r="BZ121" s="270"/>
      <c r="CA121" s="270"/>
      <c r="CB121" s="270"/>
      <c r="CC121" s="270"/>
      <c r="CD121" s="270"/>
      <c r="CE121" s="270"/>
      <c r="CF121" s="270"/>
      <c r="CG121" s="270"/>
      <c r="CH121" s="270"/>
      <c r="CI121" s="270"/>
      <c r="CJ121" s="270"/>
      <c r="CK121" s="270"/>
      <c r="CL121" s="270"/>
      <c r="CM121" s="270"/>
      <c r="CN121" s="270"/>
      <c r="CO121" s="270"/>
      <c r="CP121" s="270"/>
      <c r="CQ121" s="270"/>
      <c r="CR121" s="270"/>
      <c r="CS121" s="270"/>
      <c r="CT121" s="270"/>
      <c r="CU121" s="270"/>
      <c r="CV121" s="270"/>
      <c r="CW121" s="270"/>
      <c r="CX121" s="270"/>
      <c r="CY121" s="270"/>
    </row>
    <row r="122" spans="1:103" ht="20.100000000000001" customHeight="1" x14ac:dyDescent="0.25">
      <c r="A122" s="497" t="s">
        <v>226</v>
      </c>
      <c r="B122" s="151" t="s">
        <v>76</v>
      </c>
      <c r="C122" s="104" t="s">
        <v>188</v>
      </c>
      <c r="D122" s="271"/>
      <c r="E122" s="271"/>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c r="AG122" s="271"/>
      <c r="AH122" s="271"/>
      <c r="AI122" s="271"/>
      <c r="AJ122" s="271"/>
      <c r="AK122" s="271"/>
      <c r="AL122" s="271"/>
      <c r="AM122" s="271"/>
      <c r="AN122" s="271"/>
      <c r="AO122" s="271"/>
      <c r="AP122" s="271"/>
      <c r="AQ122" s="271"/>
      <c r="AR122" s="271"/>
      <c r="AS122" s="271"/>
      <c r="AT122" s="271"/>
      <c r="AU122" s="271"/>
      <c r="AV122" s="271"/>
      <c r="AW122" s="271"/>
      <c r="AX122" s="271"/>
      <c r="AY122" s="271"/>
      <c r="AZ122" s="271"/>
      <c r="BA122" s="271"/>
      <c r="BB122" s="271"/>
      <c r="BC122" s="271"/>
      <c r="BD122" s="271"/>
      <c r="BE122" s="271"/>
      <c r="BF122" s="271"/>
      <c r="BG122" s="271"/>
      <c r="BH122" s="271"/>
      <c r="BI122" s="271"/>
      <c r="BJ122" s="271"/>
      <c r="BK122" s="271"/>
      <c r="BL122" s="271"/>
      <c r="BM122" s="271"/>
      <c r="BN122" s="271"/>
      <c r="BO122" s="271"/>
      <c r="BP122" s="271"/>
      <c r="BQ122" s="271"/>
      <c r="BR122" s="271"/>
      <c r="BS122" s="271"/>
      <c r="BT122" s="271"/>
      <c r="BU122" s="271"/>
      <c r="BV122" s="271"/>
      <c r="BW122" s="271"/>
      <c r="BX122" s="271"/>
      <c r="BY122" s="271"/>
      <c r="BZ122" s="271"/>
      <c r="CA122" s="271"/>
      <c r="CB122" s="271"/>
      <c r="CC122" s="271"/>
      <c r="CD122" s="271"/>
      <c r="CE122" s="271"/>
      <c r="CF122" s="271"/>
      <c r="CG122" s="271"/>
      <c r="CH122" s="271"/>
      <c r="CI122" s="271"/>
      <c r="CJ122" s="271"/>
      <c r="CK122" s="271"/>
      <c r="CL122" s="271"/>
      <c r="CM122" s="271"/>
      <c r="CN122" s="271"/>
      <c r="CO122" s="271"/>
      <c r="CP122" s="271"/>
      <c r="CQ122" s="271"/>
      <c r="CR122" s="271"/>
      <c r="CS122" s="271"/>
      <c r="CT122" s="271"/>
      <c r="CU122" s="271"/>
      <c r="CV122" s="271"/>
      <c r="CW122" s="271"/>
      <c r="CX122" s="271"/>
      <c r="CY122" s="271"/>
    </row>
    <row r="123" spans="1:103" ht="20.100000000000001" customHeight="1" x14ac:dyDescent="0.25">
      <c r="A123" s="497"/>
      <c r="B123" s="151" t="s">
        <v>77</v>
      </c>
      <c r="C123" s="104" t="s">
        <v>189</v>
      </c>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69"/>
      <c r="AN123" s="269"/>
      <c r="AO123" s="269"/>
      <c r="AP123" s="269"/>
      <c r="AQ123" s="269"/>
      <c r="AR123" s="269"/>
      <c r="AS123" s="269"/>
      <c r="AT123" s="269"/>
      <c r="AU123" s="269"/>
      <c r="AV123" s="269"/>
      <c r="AW123" s="269"/>
      <c r="AX123" s="269"/>
      <c r="AY123" s="269"/>
      <c r="AZ123" s="269"/>
      <c r="BA123" s="269"/>
      <c r="BB123" s="269"/>
      <c r="BC123" s="269"/>
      <c r="BD123" s="269"/>
      <c r="BE123" s="269"/>
      <c r="BF123" s="269"/>
      <c r="BG123" s="269"/>
      <c r="BH123" s="269"/>
      <c r="BI123" s="269"/>
      <c r="BJ123" s="269"/>
      <c r="BK123" s="269"/>
      <c r="BL123" s="269"/>
      <c r="BM123" s="269"/>
      <c r="BN123" s="269"/>
      <c r="BO123" s="269"/>
      <c r="BP123" s="269"/>
      <c r="BQ123" s="269"/>
      <c r="BR123" s="269"/>
      <c r="BS123" s="269"/>
      <c r="BT123" s="269"/>
      <c r="BU123" s="269"/>
      <c r="BV123" s="269"/>
      <c r="BW123" s="269"/>
      <c r="BX123" s="269"/>
      <c r="BY123" s="269"/>
      <c r="BZ123" s="269"/>
      <c r="CA123" s="269"/>
      <c r="CB123" s="269"/>
      <c r="CC123" s="269"/>
      <c r="CD123" s="269"/>
      <c r="CE123" s="269"/>
      <c r="CF123" s="269"/>
      <c r="CG123" s="269"/>
      <c r="CH123" s="269"/>
      <c r="CI123" s="269"/>
      <c r="CJ123" s="269"/>
      <c r="CK123" s="269"/>
      <c r="CL123" s="269"/>
      <c r="CM123" s="269"/>
      <c r="CN123" s="269"/>
      <c r="CO123" s="269"/>
      <c r="CP123" s="269"/>
      <c r="CQ123" s="269"/>
      <c r="CR123" s="269"/>
      <c r="CS123" s="269"/>
      <c r="CT123" s="269"/>
      <c r="CU123" s="269"/>
      <c r="CV123" s="269"/>
      <c r="CW123" s="269"/>
      <c r="CX123" s="269"/>
      <c r="CY123" s="269"/>
    </row>
    <row r="124" spans="1:103" ht="20.100000000000001" customHeight="1" x14ac:dyDescent="0.25">
      <c r="A124" s="497"/>
      <c r="B124" s="151" t="s">
        <v>78</v>
      </c>
      <c r="C124" s="104" t="s">
        <v>190</v>
      </c>
      <c r="D124" s="268"/>
      <c r="E124" s="268"/>
      <c r="F124" s="268"/>
      <c r="G124" s="268"/>
      <c r="H124" s="268"/>
      <c r="I124" s="268"/>
      <c r="J124" s="268"/>
      <c r="K124" s="268"/>
      <c r="L124" s="268"/>
      <c r="M124" s="268"/>
      <c r="N124" s="268"/>
      <c r="O124" s="268"/>
      <c r="P124" s="268"/>
      <c r="Q124" s="268"/>
      <c r="R124" s="268"/>
      <c r="S124" s="268"/>
      <c r="T124" s="268"/>
      <c r="U124" s="268"/>
      <c r="V124" s="268"/>
      <c r="W124" s="268"/>
      <c r="X124" s="268"/>
      <c r="Y124" s="268"/>
      <c r="Z124" s="268"/>
      <c r="AA124" s="268"/>
      <c r="AB124" s="268"/>
      <c r="AC124" s="268"/>
      <c r="AD124" s="268"/>
      <c r="AE124" s="268"/>
      <c r="AF124" s="268"/>
      <c r="AG124" s="268"/>
      <c r="AH124" s="268"/>
      <c r="AI124" s="268"/>
      <c r="AJ124" s="268"/>
      <c r="AK124" s="268"/>
      <c r="AL124" s="268"/>
      <c r="AM124" s="268"/>
      <c r="AN124" s="268"/>
      <c r="AO124" s="268"/>
      <c r="AP124" s="268"/>
      <c r="AQ124" s="268"/>
      <c r="AR124" s="268"/>
      <c r="AS124" s="268"/>
      <c r="AT124" s="268"/>
      <c r="AU124" s="268"/>
      <c r="AV124" s="268"/>
      <c r="AW124" s="268"/>
      <c r="AX124" s="268"/>
      <c r="AY124" s="268"/>
      <c r="AZ124" s="268"/>
      <c r="BA124" s="268"/>
      <c r="BB124" s="268"/>
      <c r="BC124" s="268"/>
      <c r="BD124" s="268"/>
      <c r="BE124" s="268"/>
      <c r="BF124" s="268"/>
      <c r="BG124" s="268"/>
      <c r="BH124" s="268"/>
      <c r="BI124" s="268"/>
      <c r="BJ124" s="268"/>
      <c r="BK124" s="268"/>
      <c r="BL124" s="268"/>
      <c r="BM124" s="268"/>
      <c r="BN124" s="268"/>
      <c r="BO124" s="268"/>
      <c r="BP124" s="268"/>
      <c r="BQ124" s="268"/>
      <c r="BR124" s="268"/>
      <c r="BS124" s="268"/>
      <c r="BT124" s="268"/>
      <c r="BU124" s="268"/>
      <c r="BV124" s="268"/>
      <c r="BW124" s="268"/>
      <c r="BX124" s="268"/>
      <c r="BY124" s="268"/>
      <c r="BZ124" s="268"/>
      <c r="CA124" s="268"/>
      <c r="CB124" s="268"/>
      <c r="CC124" s="268"/>
      <c r="CD124" s="268"/>
      <c r="CE124" s="268"/>
      <c r="CF124" s="268"/>
      <c r="CG124" s="268"/>
      <c r="CH124" s="268"/>
      <c r="CI124" s="268"/>
      <c r="CJ124" s="268"/>
      <c r="CK124" s="268"/>
      <c r="CL124" s="268"/>
      <c r="CM124" s="268"/>
      <c r="CN124" s="268"/>
      <c r="CO124" s="268"/>
      <c r="CP124" s="268"/>
      <c r="CQ124" s="268"/>
      <c r="CR124" s="268"/>
      <c r="CS124" s="268"/>
      <c r="CT124" s="268"/>
      <c r="CU124" s="268"/>
      <c r="CV124" s="268"/>
      <c r="CW124" s="268"/>
      <c r="CX124" s="268"/>
      <c r="CY124" s="268"/>
    </row>
    <row r="125" spans="1:103" ht="20.100000000000001" customHeight="1" x14ac:dyDescent="0.25">
      <c r="A125" s="497"/>
      <c r="B125" s="151" t="s">
        <v>79</v>
      </c>
      <c r="C125" s="104" t="s">
        <v>191</v>
      </c>
      <c r="D125" s="274"/>
      <c r="E125" s="274"/>
      <c r="F125" s="274"/>
      <c r="G125" s="274"/>
      <c r="H125" s="274"/>
      <c r="I125" s="274"/>
      <c r="J125" s="274"/>
      <c r="K125" s="274"/>
      <c r="L125" s="274"/>
      <c r="M125" s="274"/>
      <c r="N125" s="274"/>
      <c r="O125" s="274"/>
      <c r="P125" s="274"/>
      <c r="Q125" s="274"/>
      <c r="R125" s="274"/>
      <c r="S125" s="274"/>
      <c r="T125" s="274"/>
      <c r="U125" s="274"/>
      <c r="V125" s="274"/>
      <c r="W125" s="274"/>
      <c r="X125" s="274"/>
      <c r="Y125" s="274"/>
      <c r="Z125" s="274"/>
      <c r="AA125" s="274"/>
      <c r="AB125" s="274"/>
      <c r="AC125" s="274"/>
      <c r="AD125" s="274"/>
      <c r="AE125" s="274"/>
      <c r="AF125" s="274"/>
      <c r="AG125" s="274"/>
      <c r="AH125" s="274"/>
      <c r="AI125" s="274"/>
      <c r="AJ125" s="274"/>
      <c r="AK125" s="274"/>
      <c r="AL125" s="274"/>
      <c r="AM125" s="274"/>
      <c r="AN125" s="274"/>
      <c r="AO125" s="274"/>
      <c r="AP125" s="274"/>
      <c r="AQ125" s="274"/>
      <c r="AR125" s="274"/>
      <c r="AS125" s="274"/>
      <c r="AT125" s="274"/>
      <c r="AU125" s="274"/>
      <c r="AV125" s="274"/>
      <c r="AW125" s="274"/>
      <c r="AX125" s="274"/>
      <c r="AY125" s="274"/>
      <c r="AZ125" s="274"/>
      <c r="BA125" s="274"/>
      <c r="BB125" s="274"/>
      <c r="BC125" s="274"/>
      <c r="BD125" s="274"/>
      <c r="BE125" s="274"/>
      <c r="BF125" s="274"/>
      <c r="BG125" s="274"/>
      <c r="BH125" s="274"/>
      <c r="BI125" s="274"/>
      <c r="BJ125" s="274"/>
      <c r="BK125" s="274"/>
      <c r="BL125" s="274"/>
      <c r="BM125" s="274"/>
      <c r="BN125" s="274"/>
      <c r="BO125" s="274"/>
      <c r="BP125" s="274"/>
      <c r="BQ125" s="274"/>
      <c r="BR125" s="274"/>
      <c r="BS125" s="274"/>
      <c r="BT125" s="274"/>
      <c r="BU125" s="274"/>
      <c r="BV125" s="274"/>
      <c r="BW125" s="274"/>
      <c r="BX125" s="274"/>
      <c r="BY125" s="274"/>
      <c r="BZ125" s="274"/>
      <c r="CA125" s="274"/>
      <c r="CB125" s="274"/>
      <c r="CC125" s="274"/>
      <c r="CD125" s="274"/>
      <c r="CE125" s="274"/>
      <c r="CF125" s="274"/>
      <c r="CG125" s="274"/>
      <c r="CH125" s="274"/>
      <c r="CI125" s="274"/>
      <c r="CJ125" s="274"/>
      <c r="CK125" s="274"/>
      <c r="CL125" s="274"/>
      <c r="CM125" s="274"/>
      <c r="CN125" s="274"/>
      <c r="CO125" s="274"/>
      <c r="CP125" s="274"/>
      <c r="CQ125" s="274"/>
      <c r="CR125" s="274"/>
      <c r="CS125" s="274"/>
      <c r="CT125" s="274"/>
      <c r="CU125" s="274"/>
      <c r="CV125" s="274"/>
      <c r="CW125" s="274"/>
      <c r="CX125" s="274"/>
      <c r="CY125" s="274"/>
    </row>
    <row r="126" spans="1:103" x14ac:dyDescent="0.25">
      <c r="A126" s="223" t="str">
        <f>Instructions!A4</f>
        <v>Version 3.1   07-27-2022</v>
      </c>
      <c r="B126" s="178"/>
      <c r="C126" s="178"/>
      <c r="D126" s="275"/>
      <c r="E126" s="275"/>
      <c r="F126" s="275"/>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275"/>
      <c r="AK126" s="275"/>
      <c r="AL126" s="275"/>
      <c r="AM126" s="275"/>
      <c r="AN126" s="275"/>
      <c r="AO126" s="275"/>
      <c r="AP126" s="275"/>
      <c r="AQ126" s="275"/>
      <c r="AR126" s="275"/>
      <c r="AS126" s="275"/>
      <c r="AT126" s="275"/>
      <c r="AU126" s="275"/>
      <c r="AV126" s="275"/>
      <c r="AW126" s="275"/>
      <c r="AX126" s="275"/>
      <c r="AY126" s="275"/>
      <c r="AZ126" s="275"/>
      <c r="BA126" s="275"/>
      <c r="BB126" s="275"/>
      <c r="BC126" s="275"/>
      <c r="BD126" s="275"/>
      <c r="BE126" s="275"/>
      <c r="BF126" s="275"/>
      <c r="BG126" s="275"/>
      <c r="BH126" s="275"/>
      <c r="BI126" s="275"/>
      <c r="BJ126" s="275"/>
      <c r="BK126" s="275"/>
      <c r="BL126" s="275"/>
      <c r="BM126" s="275"/>
      <c r="BN126" s="275"/>
      <c r="BO126" s="275"/>
      <c r="BP126" s="275"/>
      <c r="BQ126" s="275"/>
      <c r="BR126" s="275"/>
      <c r="BS126" s="275"/>
      <c r="BT126" s="275"/>
      <c r="BU126" s="275"/>
      <c r="BV126" s="275"/>
      <c r="BW126" s="275"/>
      <c r="BX126" s="275"/>
      <c r="BY126" s="275"/>
      <c r="BZ126" s="275"/>
      <c r="CA126" s="275"/>
      <c r="CB126" s="275"/>
      <c r="CC126" s="275"/>
      <c r="CD126" s="275"/>
      <c r="CE126" s="275"/>
      <c r="CF126" s="275"/>
      <c r="CG126" s="275"/>
      <c r="CH126" s="275"/>
      <c r="CI126" s="275"/>
      <c r="CJ126" s="275"/>
      <c r="CK126" s="275"/>
      <c r="CL126" s="275"/>
      <c r="CM126" s="275"/>
      <c r="CN126" s="275"/>
      <c r="CO126" s="275"/>
      <c r="CP126" s="275"/>
      <c r="CQ126" s="275"/>
      <c r="CR126" s="275"/>
      <c r="CS126" s="275"/>
      <c r="CT126" s="275"/>
      <c r="CU126" s="275"/>
      <c r="CV126" s="275"/>
      <c r="CW126" s="275"/>
      <c r="CX126" s="275"/>
      <c r="CY126" s="275"/>
    </row>
    <row r="127" spans="1:103" hidden="1" x14ac:dyDescent="0.25">
      <c r="A127" s="69"/>
      <c r="B127" s="69"/>
      <c r="C127" s="69"/>
      <c r="D127" s="264"/>
      <c r="E127" s="264"/>
      <c r="F127" s="264"/>
      <c r="G127" s="264"/>
      <c r="H127" s="264"/>
      <c r="I127" s="264"/>
      <c r="J127" s="264"/>
      <c r="K127" s="264"/>
      <c r="L127" s="264"/>
      <c r="M127" s="264"/>
      <c r="N127" s="264"/>
      <c r="O127" s="264"/>
      <c r="P127" s="264"/>
      <c r="Q127" s="264"/>
      <c r="R127" s="264"/>
      <c r="S127" s="264"/>
      <c r="T127" s="264"/>
      <c r="U127" s="264"/>
      <c r="V127" s="264"/>
      <c r="W127" s="264"/>
      <c r="X127" s="264"/>
      <c r="Y127" s="264"/>
      <c r="Z127" s="264"/>
      <c r="AA127" s="264"/>
      <c r="AB127" s="264"/>
      <c r="AC127" s="264"/>
      <c r="AD127" s="264"/>
      <c r="AE127" s="264"/>
      <c r="AF127" s="264"/>
      <c r="AG127" s="264"/>
      <c r="AH127" s="264"/>
      <c r="AI127" s="264"/>
      <c r="AJ127" s="264"/>
      <c r="AK127" s="264"/>
      <c r="AL127" s="264"/>
      <c r="AM127" s="264"/>
      <c r="AN127" s="264"/>
      <c r="AO127" s="264"/>
      <c r="AP127" s="264"/>
      <c r="AQ127" s="264"/>
      <c r="AR127" s="264"/>
      <c r="AS127" s="264"/>
      <c r="AT127" s="264"/>
      <c r="AU127" s="264"/>
      <c r="AV127" s="264"/>
      <c r="AW127" s="264"/>
      <c r="AX127" s="264"/>
      <c r="AY127" s="264"/>
      <c r="AZ127" s="264"/>
      <c r="BA127" s="264"/>
      <c r="BB127" s="264"/>
      <c r="BC127" s="264"/>
      <c r="BD127" s="264"/>
      <c r="BE127" s="264"/>
      <c r="BF127" s="264"/>
      <c r="BG127" s="264"/>
      <c r="BH127" s="264"/>
      <c r="BI127" s="264"/>
      <c r="BJ127" s="264"/>
      <c r="BK127" s="264"/>
      <c r="BL127" s="264"/>
      <c r="BM127" s="264"/>
      <c r="BN127" s="264"/>
      <c r="BO127" s="264"/>
      <c r="BP127" s="264"/>
      <c r="BQ127" s="264"/>
      <c r="BR127" s="264"/>
      <c r="BS127" s="264"/>
      <c r="BT127" s="264"/>
      <c r="BU127" s="264"/>
      <c r="BV127" s="264"/>
      <c r="BW127" s="264"/>
      <c r="BX127" s="264"/>
      <c r="BY127" s="264"/>
      <c r="BZ127" s="264"/>
      <c r="CA127" s="264"/>
      <c r="CB127" s="264"/>
      <c r="CC127" s="264"/>
      <c r="CD127" s="264"/>
      <c r="CE127" s="264"/>
      <c r="CF127" s="264"/>
      <c r="CG127" s="264"/>
      <c r="CH127" s="264"/>
      <c r="CI127" s="264"/>
      <c r="CJ127" s="264"/>
      <c r="CK127" s="264"/>
      <c r="CL127" s="264"/>
      <c r="CM127" s="264"/>
      <c r="CN127" s="264"/>
      <c r="CO127" s="264"/>
      <c r="CP127" s="264"/>
      <c r="CQ127" s="264"/>
      <c r="CR127" s="264"/>
      <c r="CS127" s="264"/>
      <c r="CT127" s="264"/>
      <c r="CU127" s="264"/>
      <c r="CV127" s="264"/>
      <c r="CW127" s="264"/>
      <c r="CX127" s="264"/>
      <c r="CY127" s="264"/>
    </row>
    <row r="128" spans="1:103" hidden="1" x14ac:dyDescent="0.25">
      <c r="A128" s="69"/>
      <c r="B128" s="69"/>
      <c r="C128" s="69"/>
      <c r="D128" s="264"/>
      <c r="E128" s="264"/>
      <c r="F128" s="264"/>
      <c r="G128" s="264"/>
      <c r="H128" s="264"/>
      <c r="I128" s="264"/>
      <c r="J128" s="264"/>
      <c r="K128" s="264"/>
      <c r="L128" s="264"/>
      <c r="M128" s="264"/>
      <c r="N128" s="264"/>
      <c r="O128" s="264"/>
      <c r="P128" s="264"/>
      <c r="Q128" s="264"/>
      <c r="R128" s="264"/>
      <c r="S128" s="264"/>
      <c r="T128" s="264"/>
      <c r="U128" s="264"/>
      <c r="V128" s="264"/>
      <c r="W128" s="264"/>
      <c r="X128" s="264"/>
      <c r="Y128" s="264"/>
      <c r="Z128" s="264"/>
      <c r="AA128" s="264"/>
      <c r="AB128" s="264"/>
      <c r="AC128" s="264"/>
      <c r="AD128" s="264"/>
      <c r="AE128" s="264"/>
      <c r="AF128" s="264"/>
      <c r="AG128" s="264"/>
      <c r="AH128" s="264"/>
      <c r="AI128" s="264"/>
      <c r="AJ128" s="264"/>
      <c r="AK128" s="264"/>
      <c r="AL128" s="264"/>
      <c r="AM128" s="264"/>
      <c r="AN128" s="264"/>
      <c r="AO128" s="264"/>
      <c r="AP128" s="264"/>
      <c r="AQ128" s="264"/>
      <c r="AR128" s="264"/>
      <c r="AS128" s="264"/>
      <c r="AT128" s="264"/>
      <c r="AU128" s="264"/>
      <c r="AV128" s="264"/>
      <c r="AW128" s="264"/>
      <c r="AX128" s="264"/>
      <c r="AY128" s="264"/>
      <c r="AZ128" s="264"/>
      <c r="BA128" s="264"/>
      <c r="BB128" s="264"/>
      <c r="BC128" s="264"/>
      <c r="BD128" s="264"/>
      <c r="BE128" s="264"/>
      <c r="BF128" s="264"/>
      <c r="BG128" s="264"/>
      <c r="BH128" s="264"/>
      <c r="BI128" s="264"/>
      <c r="BJ128" s="264"/>
      <c r="BK128" s="264"/>
      <c r="BL128" s="264"/>
      <c r="BM128" s="264"/>
      <c r="BN128" s="264"/>
      <c r="BO128" s="264"/>
      <c r="BP128" s="264"/>
      <c r="BQ128" s="264"/>
      <c r="BR128" s="264"/>
      <c r="BS128" s="264"/>
      <c r="BT128" s="264"/>
      <c r="BU128" s="264"/>
      <c r="BV128" s="264"/>
      <c r="BW128" s="264"/>
      <c r="BX128" s="264"/>
      <c r="BY128" s="264"/>
      <c r="BZ128" s="264"/>
      <c r="CA128" s="264"/>
      <c r="CB128" s="264"/>
      <c r="CC128" s="264"/>
      <c r="CD128" s="264"/>
      <c r="CE128" s="264"/>
      <c r="CF128" s="264"/>
      <c r="CG128" s="264"/>
      <c r="CH128" s="264"/>
      <c r="CI128" s="264"/>
      <c r="CJ128" s="264"/>
      <c r="CK128" s="264"/>
      <c r="CL128" s="264"/>
      <c r="CM128" s="264"/>
      <c r="CN128" s="264"/>
      <c r="CO128" s="264"/>
      <c r="CP128" s="264"/>
      <c r="CQ128" s="264"/>
      <c r="CR128" s="264"/>
      <c r="CS128" s="264"/>
      <c r="CT128" s="264"/>
      <c r="CU128" s="264"/>
      <c r="CV128" s="264"/>
      <c r="CW128" s="264"/>
      <c r="CX128" s="264"/>
      <c r="CY128" s="264"/>
    </row>
    <row r="129" spans="1:103" hidden="1" x14ac:dyDescent="0.25">
      <c r="A129" s="69"/>
      <c r="B129" s="69"/>
      <c r="C129" s="69"/>
      <c r="D129" s="264"/>
      <c r="E129" s="264"/>
      <c r="F129" s="264"/>
      <c r="G129" s="264"/>
      <c r="H129" s="264"/>
      <c r="I129" s="264"/>
      <c r="J129" s="264"/>
      <c r="K129" s="264"/>
      <c r="L129" s="264"/>
      <c r="M129" s="264"/>
      <c r="N129" s="264"/>
      <c r="O129" s="264"/>
      <c r="P129" s="264"/>
      <c r="Q129" s="264"/>
      <c r="R129" s="264"/>
      <c r="S129" s="264"/>
      <c r="T129" s="264"/>
      <c r="U129" s="264"/>
      <c r="V129" s="264"/>
      <c r="W129" s="264"/>
      <c r="X129" s="264"/>
      <c r="Y129" s="264"/>
      <c r="Z129" s="264"/>
      <c r="AA129" s="264"/>
      <c r="AB129" s="264"/>
      <c r="AC129" s="264"/>
      <c r="AD129" s="264"/>
      <c r="AE129" s="264"/>
      <c r="AF129" s="264"/>
      <c r="AG129" s="264"/>
      <c r="AH129" s="264"/>
      <c r="AI129" s="264"/>
      <c r="AJ129" s="264"/>
      <c r="AK129" s="264"/>
      <c r="AL129" s="264"/>
      <c r="AM129" s="264"/>
      <c r="AN129" s="264"/>
      <c r="AO129" s="264"/>
      <c r="AP129" s="264"/>
      <c r="AQ129" s="264"/>
      <c r="AR129" s="264"/>
      <c r="AS129" s="264"/>
      <c r="AT129" s="264"/>
      <c r="AU129" s="264"/>
      <c r="AV129" s="264"/>
      <c r="AW129" s="264"/>
      <c r="AX129" s="264"/>
      <c r="AY129" s="264"/>
      <c r="AZ129" s="264"/>
      <c r="BA129" s="264"/>
      <c r="BB129" s="264"/>
      <c r="BC129" s="264"/>
      <c r="BD129" s="264"/>
      <c r="BE129" s="264"/>
      <c r="BF129" s="264"/>
      <c r="BG129" s="264"/>
      <c r="BH129" s="264"/>
      <c r="BI129" s="264"/>
      <c r="BJ129" s="264"/>
      <c r="BK129" s="264"/>
      <c r="BL129" s="264"/>
      <c r="BM129" s="264"/>
      <c r="BN129" s="264"/>
      <c r="BO129" s="264"/>
      <c r="BP129" s="264"/>
      <c r="BQ129" s="264"/>
      <c r="BR129" s="264"/>
      <c r="BS129" s="264"/>
      <c r="BT129" s="264"/>
      <c r="BU129" s="264"/>
      <c r="BV129" s="264"/>
      <c r="BW129" s="264"/>
      <c r="BX129" s="264"/>
      <c r="BY129" s="264"/>
      <c r="BZ129" s="264"/>
      <c r="CA129" s="264"/>
      <c r="CB129" s="264"/>
      <c r="CC129" s="264"/>
      <c r="CD129" s="264"/>
      <c r="CE129" s="264"/>
      <c r="CF129" s="264"/>
      <c r="CG129" s="264"/>
      <c r="CH129" s="264"/>
      <c r="CI129" s="264"/>
      <c r="CJ129" s="264"/>
      <c r="CK129" s="264"/>
      <c r="CL129" s="264"/>
      <c r="CM129" s="264"/>
      <c r="CN129" s="264"/>
      <c r="CO129" s="264"/>
      <c r="CP129" s="264"/>
      <c r="CQ129" s="264"/>
      <c r="CR129" s="264"/>
      <c r="CS129" s="264"/>
      <c r="CT129" s="264"/>
      <c r="CU129" s="264"/>
      <c r="CV129" s="264"/>
      <c r="CW129" s="264"/>
      <c r="CX129" s="264"/>
      <c r="CY129" s="264"/>
    </row>
    <row r="130" spans="1:103" hidden="1" x14ac:dyDescent="0.25">
      <c r="A130" s="69"/>
      <c r="B130" s="69"/>
      <c r="C130" s="69"/>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265"/>
      <c r="AM130" s="265"/>
      <c r="AN130" s="265"/>
      <c r="AO130" s="265"/>
      <c r="AP130" s="265"/>
      <c r="AQ130" s="265"/>
      <c r="AR130" s="265"/>
      <c r="AS130" s="265"/>
      <c r="AT130" s="265"/>
      <c r="AU130" s="265"/>
      <c r="AV130" s="265"/>
      <c r="AW130" s="265"/>
      <c r="AX130" s="265"/>
      <c r="AY130" s="265"/>
      <c r="AZ130" s="265"/>
      <c r="BA130" s="265"/>
      <c r="BB130" s="265"/>
      <c r="BC130" s="265"/>
      <c r="BD130" s="265"/>
      <c r="BE130" s="265"/>
      <c r="BF130" s="265"/>
      <c r="BG130" s="265"/>
      <c r="BH130" s="265"/>
      <c r="BI130" s="265"/>
      <c r="BJ130" s="265"/>
      <c r="BK130" s="265"/>
      <c r="BL130" s="265"/>
      <c r="BM130" s="265"/>
      <c r="BN130" s="265"/>
      <c r="BO130" s="265"/>
      <c r="BP130" s="265"/>
      <c r="BQ130" s="265"/>
      <c r="BR130" s="265"/>
      <c r="BS130" s="265"/>
      <c r="BT130" s="265"/>
      <c r="BU130" s="265"/>
      <c r="BV130" s="265"/>
      <c r="BW130" s="265"/>
      <c r="BX130" s="265"/>
      <c r="BY130" s="265"/>
      <c r="BZ130" s="265"/>
      <c r="CA130" s="265"/>
      <c r="CB130" s="265"/>
      <c r="CC130" s="265"/>
      <c r="CD130" s="265"/>
      <c r="CE130" s="265"/>
      <c r="CF130" s="265"/>
      <c r="CG130" s="265"/>
      <c r="CH130" s="265"/>
      <c r="CI130" s="265"/>
      <c r="CJ130" s="265"/>
      <c r="CK130" s="265"/>
      <c r="CL130" s="265"/>
      <c r="CM130" s="265"/>
      <c r="CN130" s="265"/>
      <c r="CO130" s="265"/>
      <c r="CP130" s="265"/>
      <c r="CQ130" s="265"/>
      <c r="CR130" s="265"/>
      <c r="CS130" s="265"/>
      <c r="CT130" s="265"/>
      <c r="CU130" s="265"/>
      <c r="CV130" s="265"/>
      <c r="CW130" s="265"/>
      <c r="CX130" s="265"/>
      <c r="CY130" s="265"/>
    </row>
    <row r="131" spans="1:103" hidden="1" x14ac:dyDescent="0.25">
      <c r="A131" s="69"/>
      <c r="B131" s="69"/>
      <c r="C131" s="69"/>
      <c r="D131" s="264"/>
      <c r="E131" s="264"/>
      <c r="F131" s="264"/>
      <c r="G131" s="264"/>
      <c r="H131" s="264"/>
      <c r="I131" s="264"/>
      <c r="J131" s="264"/>
      <c r="K131" s="264"/>
      <c r="L131" s="264"/>
      <c r="M131" s="264"/>
      <c r="N131" s="264"/>
      <c r="O131" s="264"/>
      <c r="P131" s="264"/>
      <c r="Q131" s="264"/>
      <c r="R131" s="264"/>
      <c r="S131" s="264"/>
      <c r="T131" s="264"/>
      <c r="U131" s="264"/>
      <c r="V131" s="264"/>
      <c r="W131" s="264"/>
      <c r="X131" s="264"/>
      <c r="Y131" s="264"/>
      <c r="Z131" s="264"/>
      <c r="AA131" s="264"/>
      <c r="AB131" s="264"/>
      <c r="AC131" s="264"/>
      <c r="AD131" s="264"/>
      <c r="AE131" s="264"/>
      <c r="AF131" s="264"/>
      <c r="AG131" s="264"/>
      <c r="AH131" s="264"/>
      <c r="AI131" s="264"/>
      <c r="AJ131" s="264"/>
      <c r="AK131" s="264"/>
      <c r="AL131" s="264"/>
      <c r="AM131" s="264"/>
      <c r="AN131" s="264"/>
      <c r="AO131" s="264"/>
      <c r="AP131" s="264"/>
      <c r="AQ131" s="264"/>
      <c r="AR131" s="264"/>
      <c r="AS131" s="264"/>
      <c r="AT131" s="264"/>
      <c r="AU131" s="264"/>
      <c r="AV131" s="264"/>
      <c r="AW131" s="264"/>
      <c r="AX131" s="264"/>
      <c r="AY131" s="264"/>
      <c r="AZ131" s="264"/>
      <c r="BA131" s="264"/>
      <c r="BB131" s="264"/>
      <c r="BC131" s="264"/>
      <c r="BD131" s="264"/>
      <c r="BE131" s="264"/>
      <c r="BF131" s="264"/>
      <c r="BG131" s="264"/>
      <c r="BH131" s="264"/>
      <c r="BI131" s="264"/>
      <c r="BJ131" s="264"/>
      <c r="BK131" s="264"/>
      <c r="BL131" s="264"/>
      <c r="BM131" s="264"/>
      <c r="BN131" s="264"/>
      <c r="BO131" s="264"/>
      <c r="BP131" s="264"/>
      <c r="BQ131" s="264"/>
      <c r="BR131" s="264"/>
      <c r="BS131" s="264"/>
      <c r="BT131" s="264"/>
      <c r="BU131" s="264"/>
      <c r="BV131" s="264"/>
      <c r="BW131" s="264"/>
      <c r="BX131" s="264"/>
      <c r="BY131" s="264"/>
      <c r="BZ131" s="264"/>
      <c r="CA131" s="264"/>
      <c r="CB131" s="264"/>
      <c r="CC131" s="264"/>
      <c r="CD131" s="264"/>
      <c r="CE131" s="264"/>
      <c r="CF131" s="264"/>
      <c r="CG131" s="264"/>
      <c r="CH131" s="264"/>
      <c r="CI131" s="264"/>
      <c r="CJ131" s="264"/>
      <c r="CK131" s="264"/>
      <c r="CL131" s="264"/>
      <c r="CM131" s="264"/>
      <c r="CN131" s="264"/>
      <c r="CO131" s="264"/>
      <c r="CP131" s="264"/>
      <c r="CQ131" s="264"/>
      <c r="CR131" s="264"/>
      <c r="CS131" s="264"/>
      <c r="CT131" s="264"/>
      <c r="CU131" s="264"/>
      <c r="CV131" s="264"/>
      <c r="CW131" s="264"/>
      <c r="CX131" s="264"/>
      <c r="CY131" s="264"/>
    </row>
    <row r="132" spans="1:103" hidden="1" x14ac:dyDescent="0.25">
      <c r="A132" s="69"/>
      <c r="B132" s="69"/>
      <c r="C132" s="69"/>
      <c r="D132" s="264"/>
      <c r="E132" s="264"/>
      <c r="F132" s="264"/>
      <c r="G132" s="264"/>
      <c r="H132" s="264"/>
      <c r="I132" s="264"/>
      <c r="J132" s="264"/>
      <c r="K132" s="264"/>
      <c r="L132" s="264"/>
      <c r="M132" s="264"/>
      <c r="N132" s="264"/>
      <c r="O132" s="264"/>
      <c r="P132" s="264"/>
      <c r="Q132" s="264"/>
      <c r="R132" s="264"/>
      <c r="S132" s="264"/>
      <c r="T132" s="264"/>
      <c r="U132" s="264"/>
      <c r="V132" s="264"/>
      <c r="W132" s="264"/>
      <c r="X132" s="264"/>
      <c r="Y132" s="264"/>
      <c r="Z132" s="264"/>
      <c r="AA132" s="264"/>
      <c r="AB132" s="264"/>
      <c r="AC132" s="264"/>
      <c r="AD132" s="264"/>
      <c r="AE132" s="264"/>
      <c r="AF132" s="264"/>
      <c r="AG132" s="264"/>
      <c r="AH132" s="264"/>
      <c r="AI132" s="264"/>
      <c r="AJ132" s="264"/>
      <c r="AK132" s="264"/>
      <c r="AL132" s="264"/>
      <c r="AM132" s="264"/>
      <c r="AN132" s="264"/>
      <c r="AO132" s="264"/>
      <c r="AP132" s="264"/>
      <c r="AQ132" s="264"/>
      <c r="AR132" s="264"/>
      <c r="AS132" s="264"/>
      <c r="AT132" s="264"/>
      <c r="AU132" s="264"/>
      <c r="AV132" s="264"/>
      <c r="AW132" s="264"/>
      <c r="AX132" s="264"/>
      <c r="AY132" s="264"/>
      <c r="AZ132" s="264"/>
      <c r="BA132" s="264"/>
      <c r="BB132" s="264"/>
      <c r="BC132" s="264"/>
      <c r="BD132" s="264"/>
      <c r="BE132" s="264"/>
      <c r="BF132" s="264"/>
      <c r="BG132" s="264"/>
      <c r="BH132" s="264"/>
      <c r="BI132" s="264"/>
      <c r="BJ132" s="264"/>
      <c r="BK132" s="264"/>
      <c r="BL132" s="264"/>
      <c r="BM132" s="264"/>
      <c r="BN132" s="264"/>
      <c r="BO132" s="264"/>
      <c r="BP132" s="264"/>
      <c r="BQ132" s="264"/>
      <c r="BR132" s="264"/>
      <c r="BS132" s="264"/>
      <c r="BT132" s="264"/>
      <c r="BU132" s="264"/>
      <c r="BV132" s="264"/>
      <c r="BW132" s="264"/>
      <c r="BX132" s="264"/>
      <c r="BY132" s="264"/>
      <c r="BZ132" s="264"/>
      <c r="CA132" s="264"/>
      <c r="CB132" s="264"/>
      <c r="CC132" s="264"/>
      <c r="CD132" s="264"/>
      <c r="CE132" s="264"/>
      <c r="CF132" s="264"/>
      <c r="CG132" s="264"/>
      <c r="CH132" s="264"/>
      <c r="CI132" s="264"/>
      <c r="CJ132" s="264"/>
      <c r="CK132" s="264"/>
      <c r="CL132" s="264"/>
      <c r="CM132" s="264"/>
      <c r="CN132" s="264"/>
      <c r="CO132" s="264"/>
      <c r="CP132" s="264"/>
      <c r="CQ132" s="264"/>
      <c r="CR132" s="264"/>
      <c r="CS132" s="264"/>
      <c r="CT132" s="264"/>
      <c r="CU132" s="264"/>
      <c r="CV132" s="264"/>
      <c r="CW132" s="264"/>
      <c r="CX132" s="264"/>
      <c r="CY132" s="264"/>
    </row>
    <row r="133" spans="1:103" hidden="1" x14ac:dyDescent="0.25">
      <c r="A133" s="69"/>
      <c r="B133" s="69"/>
      <c r="C133" s="69"/>
      <c r="D133" s="264"/>
      <c r="E133" s="264"/>
      <c r="F133" s="264"/>
      <c r="G133" s="264"/>
      <c r="H133" s="264"/>
      <c r="I133" s="264"/>
      <c r="J133" s="264"/>
      <c r="K133" s="264"/>
      <c r="L133" s="264"/>
      <c r="M133" s="264"/>
      <c r="N133" s="264"/>
      <c r="O133" s="264"/>
      <c r="P133" s="264"/>
      <c r="Q133" s="264"/>
      <c r="R133" s="264"/>
      <c r="S133" s="264"/>
      <c r="T133" s="264"/>
      <c r="U133" s="264"/>
      <c r="V133" s="264"/>
      <c r="W133" s="264"/>
      <c r="X133" s="264"/>
      <c r="Y133" s="264"/>
      <c r="Z133" s="264"/>
      <c r="AA133" s="264"/>
      <c r="AB133" s="264"/>
      <c r="AC133" s="264"/>
      <c r="AD133" s="264"/>
      <c r="AE133" s="264"/>
      <c r="AF133" s="264"/>
      <c r="AG133" s="264"/>
      <c r="AH133" s="264"/>
      <c r="AI133" s="264"/>
      <c r="AJ133" s="264"/>
      <c r="AK133" s="264"/>
      <c r="AL133" s="264"/>
      <c r="AM133" s="264"/>
      <c r="AN133" s="264"/>
      <c r="AO133" s="264"/>
      <c r="AP133" s="264"/>
      <c r="AQ133" s="264"/>
      <c r="AR133" s="264"/>
      <c r="AS133" s="264"/>
      <c r="AT133" s="264"/>
      <c r="AU133" s="264"/>
      <c r="AV133" s="264"/>
      <c r="AW133" s="264"/>
      <c r="AX133" s="264"/>
      <c r="AY133" s="264"/>
      <c r="AZ133" s="264"/>
      <c r="BA133" s="264"/>
      <c r="BB133" s="264"/>
      <c r="BC133" s="264"/>
      <c r="BD133" s="264"/>
      <c r="BE133" s="264"/>
      <c r="BF133" s="264"/>
      <c r="BG133" s="264"/>
      <c r="BH133" s="264"/>
      <c r="BI133" s="264"/>
      <c r="BJ133" s="264"/>
      <c r="BK133" s="264"/>
      <c r="BL133" s="264"/>
      <c r="BM133" s="264"/>
      <c r="BN133" s="264"/>
      <c r="BO133" s="264"/>
      <c r="BP133" s="264"/>
      <c r="BQ133" s="264"/>
      <c r="BR133" s="264"/>
      <c r="BS133" s="264"/>
      <c r="BT133" s="264"/>
      <c r="BU133" s="264"/>
      <c r="BV133" s="264"/>
      <c r="BW133" s="264"/>
      <c r="BX133" s="264"/>
      <c r="BY133" s="264"/>
      <c r="BZ133" s="264"/>
      <c r="CA133" s="264"/>
      <c r="CB133" s="264"/>
      <c r="CC133" s="264"/>
      <c r="CD133" s="264"/>
      <c r="CE133" s="264"/>
      <c r="CF133" s="264"/>
      <c r="CG133" s="264"/>
      <c r="CH133" s="264"/>
      <c r="CI133" s="264"/>
      <c r="CJ133" s="264"/>
      <c r="CK133" s="264"/>
      <c r="CL133" s="264"/>
      <c r="CM133" s="264"/>
      <c r="CN133" s="264"/>
      <c r="CO133" s="264"/>
      <c r="CP133" s="264"/>
      <c r="CQ133" s="264"/>
      <c r="CR133" s="264"/>
      <c r="CS133" s="264"/>
      <c r="CT133" s="264"/>
      <c r="CU133" s="264"/>
      <c r="CV133" s="264"/>
      <c r="CW133" s="264"/>
      <c r="CX133" s="264"/>
      <c r="CY133" s="264"/>
    </row>
    <row r="134" spans="1:103" hidden="1" x14ac:dyDescent="0.25">
      <c r="A134" s="69"/>
      <c r="B134" s="69"/>
      <c r="C134" s="69"/>
      <c r="D134" s="264"/>
      <c r="E134" s="264"/>
      <c r="F134" s="264"/>
      <c r="G134" s="264"/>
      <c r="H134" s="264"/>
      <c r="I134" s="264"/>
      <c r="J134" s="264"/>
      <c r="K134" s="264"/>
      <c r="L134" s="264"/>
      <c r="M134" s="264"/>
      <c r="N134" s="264"/>
      <c r="O134" s="264"/>
      <c r="P134" s="264"/>
      <c r="Q134" s="264"/>
      <c r="R134" s="264"/>
      <c r="S134" s="264"/>
      <c r="T134" s="264"/>
      <c r="U134" s="264"/>
      <c r="V134" s="264"/>
      <c r="W134" s="264"/>
      <c r="X134" s="264"/>
      <c r="Y134" s="264"/>
      <c r="Z134" s="264"/>
      <c r="AA134" s="264"/>
      <c r="AB134" s="264"/>
      <c r="AC134" s="264"/>
      <c r="AD134" s="264"/>
      <c r="AE134" s="264"/>
      <c r="AF134" s="264"/>
      <c r="AG134" s="264"/>
      <c r="AH134" s="264"/>
      <c r="AI134" s="264"/>
      <c r="AJ134" s="264"/>
      <c r="AK134" s="264"/>
      <c r="AL134" s="264"/>
      <c r="AM134" s="264"/>
      <c r="AN134" s="264"/>
      <c r="AO134" s="264"/>
      <c r="AP134" s="264"/>
      <c r="AQ134" s="264"/>
      <c r="AR134" s="264"/>
      <c r="AS134" s="264"/>
      <c r="AT134" s="264"/>
      <c r="AU134" s="264"/>
      <c r="AV134" s="264"/>
      <c r="AW134" s="264"/>
      <c r="AX134" s="264"/>
      <c r="AY134" s="264"/>
      <c r="AZ134" s="264"/>
      <c r="BA134" s="264"/>
      <c r="BB134" s="264"/>
      <c r="BC134" s="264"/>
      <c r="BD134" s="264"/>
      <c r="BE134" s="264"/>
      <c r="BF134" s="264"/>
      <c r="BG134" s="264"/>
      <c r="BH134" s="264"/>
      <c r="BI134" s="264"/>
      <c r="BJ134" s="264"/>
      <c r="BK134" s="264"/>
      <c r="BL134" s="264"/>
      <c r="BM134" s="264"/>
      <c r="BN134" s="264"/>
      <c r="BO134" s="264"/>
      <c r="BP134" s="264"/>
      <c r="BQ134" s="264"/>
      <c r="BR134" s="264"/>
      <c r="BS134" s="264"/>
      <c r="BT134" s="264"/>
      <c r="BU134" s="264"/>
      <c r="BV134" s="264"/>
      <c r="BW134" s="264"/>
      <c r="BX134" s="264"/>
      <c r="BY134" s="264"/>
      <c r="BZ134" s="264"/>
      <c r="CA134" s="264"/>
      <c r="CB134" s="264"/>
      <c r="CC134" s="264"/>
      <c r="CD134" s="264"/>
      <c r="CE134" s="264"/>
      <c r="CF134" s="264"/>
      <c r="CG134" s="264"/>
      <c r="CH134" s="264"/>
      <c r="CI134" s="264"/>
      <c r="CJ134" s="264"/>
      <c r="CK134" s="264"/>
      <c r="CL134" s="264"/>
      <c r="CM134" s="264"/>
      <c r="CN134" s="264"/>
      <c r="CO134" s="264"/>
      <c r="CP134" s="264"/>
      <c r="CQ134" s="264"/>
      <c r="CR134" s="264"/>
      <c r="CS134" s="264"/>
      <c r="CT134" s="264"/>
      <c r="CU134" s="264"/>
      <c r="CV134" s="264"/>
      <c r="CW134" s="264"/>
      <c r="CX134" s="264"/>
      <c r="CY134" s="264"/>
    </row>
    <row r="135" spans="1:103" hidden="1" x14ac:dyDescent="0.25">
      <c r="A135" s="116"/>
      <c r="B135" s="116"/>
      <c r="C135" s="116"/>
      <c r="D135" s="276"/>
      <c r="E135" s="276"/>
      <c r="F135" s="276"/>
      <c r="G135" s="276"/>
      <c r="H135" s="276"/>
      <c r="I135" s="276"/>
      <c r="J135" s="276"/>
      <c r="K135" s="276"/>
      <c r="L135" s="276"/>
      <c r="M135" s="276"/>
      <c r="N135" s="276"/>
      <c r="O135" s="276"/>
      <c r="P135" s="276"/>
      <c r="Q135" s="276"/>
      <c r="R135" s="276"/>
      <c r="S135" s="276"/>
      <c r="T135" s="276"/>
      <c r="U135" s="276"/>
      <c r="V135" s="276"/>
      <c r="W135" s="276"/>
      <c r="X135" s="276"/>
      <c r="Y135" s="276"/>
      <c r="Z135" s="276"/>
      <c r="AA135" s="276"/>
      <c r="AB135" s="276"/>
      <c r="AC135" s="276"/>
      <c r="AD135" s="276"/>
      <c r="AE135" s="276"/>
      <c r="AF135" s="276"/>
      <c r="AG135" s="276"/>
      <c r="AH135" s="276"/>
      <c r="AI135" s="276"/>
      <c r="AJ135" s="276"/>
      <c r="AK135" s="276"/>
      <c r="AL135" s="276"/>
      <c r="AM135" s="276"/>
      <c r="AN135" s="276"/>
      <c r="AO135" s="276"/>
      <c r="AP135" s="276"/>
      <c r="AQ135" s="276"/>
      <c r="AR135" s="276"/>
      <c r="AS135" s="276"/>
      <c r="AT135" s="276"/>
      <c r="AU135" s="276"/>
      <c r="AV135" s="276"/>
      <c r="AW135" s="276"/>
      <c r="AX135" s="276"/>
      <c r="AY135" s="276"/>
      <c r="AZ135" s="276"/>
      <c r="BA135" s="276"/>
      <c r="BB135" s="276"/>
      <c r="BC135" s="276"/>
      <c r="BD135" s="276"/>
      <c r="BE135" s="276"/>
      <c r="BF135" s="276"/>
      <c r="BG135" s="276"/>
      <c r="BH135" s="276"/>
      <c r="BI135" s="276"/>
      <c r="BJ135" s="276"/>
      <c r="BK135" s="276"/>
      <c r="BL135" s="276"/>
      <c r="BM135" s="276"/>
      <c r="BN135" s="276"/>
      <c r="BO135" s="276"/>
      <c r="BP135" s="276"/>
      <c r="BQ135" s="276"/>
      <c r="BR135" s="276"/>
      <c r="BS135" s="276"/>
      <c r="BT135" s="276"/>
      <c r="BU135" s="276"/>
      <c r="BV135" s="276"/>
      <c r="BW135" s="276"/>
      <c r="BX135" s="276"/>
      <c r="BY135" s="276"/>
      <c r="BZ135" s="276"/>
      <c r="CA135" s="276"/>
      <c r="CB135" s="276"/>
      <c r="CC135" s="276"/>
      <c r="CD135" s="276"/>
      <c r="CE135" s="276"/>
      <c r="CF135" s="276"/>
      <c r="CG135" s="276"/>
      <c r="CH135" s="276"/>
      <c r="CI135" s="276"/>
      <c r="CJ135" s="276"/>
      <c r="CK135" s="276"/>
      <c r="CL135" s="276"/>
      <c r="CM135" s="276"/>
      <c r="CN135" s="276"/>
      <c r="CO135" s="276"/>
      <c r="CP135" s="276"/>
      <c r="CQ135" s="276"/>
      <c r="CR135" s="276"/>
      <c r="CS135" s="276"/>
      <c r="CT135" s="276"/>
      <c r="CU135" s="276"/>
      <c r="CV135" s="276"/>
      <c r="CW135" s="276"/>
      <c r="CX135" s="276"/>
      <c r="CY135" s="276"/>
    </row>
    <row r="136" spans="1:103" x14ac:dyDescent="0.25">
      <c r="A136" s="14"/>
      <c r="B136" s="14"/>
      <c r="C136" s="14"/>
      <c r="D136" s="277"/>
      <c r="E136" s="277"/>
      <c r="F136" s="277"/>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c r="AE136" s="277"/>
      <c r="AF136" s="277"/>
      <c r="AG136" s="277"/>
      <c r="AH136" s="277"/>
      <c r="AI136" s="277"/>
      <c r="AJ136" s="277"/>
      <c r="AK136" s="277"/>
      <c r="AL136" s="277"/>
      <c r="AM136" s="277"/>
      <c r="AN136" s="277"/>
      <c r="AO136" s="277"/>
      <c r="AP136" s="277"/>
      <c r="AQ136" s="277"/>
      <c r="AR136" s="277"/>
      <c r="AS136" s="277"/>
      <c r="AT136" s="277"/>
      <c r="AU136" s="277"/>
      <c r="AV136" s="277"/>
      <c r="AW136" s="277"/>
      <c r="AX136" s="277"/>
      <c r="AY136" s="277"/>
      <c r="AZ136" s="277"/>
      <c r="BA136" s="277"/>
      <c r="BB136" s="277"/>
      <c r="BC136" s="277"/>
      <c r="BD136" s="277"/>
      <c r="BE136" s="277"/>
      <c r="BF136" s="277"/>
      <c r="BG136" s="277"/>
      <c r="BH136" s="277"/>
      <c r="BI136" s="277"/>
      <c r="BJ136" s="277"/>
      <c r="BK136" s="277"/>
      <c r="BL136" s="277"/>
      <c r="BM136" s="277"/>
      <c r="BN136" s="277"/>
      <c r="BO136" s="277"/>
      <c r="BP136" s="277"/>
      <c r="BQ136" s="277"/>
      <c r="BR136" s="277"/>
      <c r="BS136" s="277"/>
      <c r="BT136" s="277"/>
      <c r="BU136" s="277"/>
      <c r="BV136" s="277"/>
      <c r="BW136" s="277"/>
      <c r="BX136" s="277"/>
      <c r="BY136" s="277"/>
      <c r="BZ136" s="277"/>
      <c r="CA136" s="277"/>
      <c r="CB136" s="277"/>
      <c r="CC136" s="277"/>
      <c r="CD136" s="277"/>
      <c r="CE136" s="277"/>
      <c r="CF136" s="277"/>
      <c r="CG136" s="277"/>
      <c r="CH136" s="277"/>
      <c r="CI136" s="277"/>
      <c r="CJ136" s="277"/>
      <c r="CK136" s="277"/>
      <c r="CL136" s="277"/>
      <c r="CM136" s="277"/>
      <c r="CN136" s="277"/>
      <c r="CO136" s="277"/>
      <c r="CP136" s="277"/>
      <c r="CQ136" s="277"/>
      <c r="CR136" s="277"/>
      <c r="CS136" s="277"/>
      <c r="CT136" s="277"/>
      <c r="CU136" s="277"/>
      <c r="CV136" s="277"/>
      <c r="CW136" s="277"/>
      <c r="CX136" s="277"/>
      <c r="CY136" s="277"/>
    </row>
    <row r="137" spans="1:103" hidden="1" x14ac:dyDescent="0.25">
      <c r="A137" t="s">
        <v>276</v>
      </c>
      <c r="D137" s="278"/>
      <c r="E137" s="278"/>
      <c r="F137" s="278"/>
      <c r="G137" s="278"/>
      <c r="H137" s="278"/>
      <c r="I137" s="278"/>
      <c r="J137" s="278"/>
      <c r="K137" s="278"/>
      <c r="L137" s="278"/>
      <c r="M137" s="278"/>
      <c r="N137" s="278"/>
      <c r="O137" s="278"/>
      <c r="P137" s="278"/>
      <c r="Q137" s="278"/>
      <c r="R137" s="278"/>
      <c r="S137" s="278"/>
      <c r="T137" s="278"/>
      <c r="U137" s="278"/>
      <c r="V137" s="278"/>
      <c r="W137" s="278"/>
      <c r="X137" s="278"/>
      <c r="Y137" s="278"/>
      <c r="Z137" s="278"/>
      <c r="AA137" s="278"/>
      <c r="AB137" s="278"/>
      <c r="AC137" s="278"/>
      <c r="AD137" s="278"/>
      <c r="AE137" s="278"/>
      <c r="AF137" s="278"/>
      <c r="AG137" s="278"/>
      <c r="AH137" s="278"/>
      <c r="AI137" s="278"/>
      <c r="AJ137" s="278"/>
      <c r="AK137" s="278"/>
      <c r="AL137" s="278"/>
      <c r="AM137" s="278"/>
      <c r="AN137" s="278"/>
      <c r="AO137" s="278"/>
      <c r="AP137" s="278"/>
      <c r="AQ137" s="278"/>
      <c r="AR137" s="278"/>
      <c r="AS137" s="278"/>
      <c r="AT137" s="278"/>
      <c r="AU137" s="278"/>
      <c r="AV137" s="278"/>
      <c r="AW137" s="278"/>
      <c r="AX137" s="278"/>
      <c r="AY137" s="278"/>
      <c r="AZ137" s="278"/>
      <c r="BA137" s="278"/>
      <c r="BB137" s="278"/>
      <c r="BC137" s="278"/>
      <c r="BD137" s="278"/>
      <c r="BE137" s="278"/>
      <c r="BF137" s="278"/>
      <c r="BG137" s="278"/>
      <c r="BH137" s="278"/>
      <c r="BI137" s="278"/>
      <c r="BJ137" s="278"/>
      <c r="BK137" s="278"/>
      <c r="BL137" s="278"/>
      <c r="BM137" s="278"/>
      <c r="BN137" s="278"/>
      <c r="BO137" s="278"/>
      <c r="BP137" s="278"/>
      <c r="BQ137" s="278"/>
      <c r="BR137" s="278"/>
      <c r="BS137" s="278"/>
      <c r="BT137" s="278"/>
      <c r="BU137" s="278"/>
      <c r="BV137" s="278"/>
      <c r="BW137" s="278"/>
      <c r="BX137" s="278"/>
      <c r="BY137" s="278"/>
      <c r="BZ137" s="278"/>
      <c r="CA137" s="278"/>
      <c r="CB137" s="278"/>
      <c r="CC137" s="278"/>
      <c r="CD137" s="278"/>
      <c r="CE137" s="278"/>
      <c r="CF137" s="278"/>
      <c r="CG137" s="278"/>
      <c r="CH137" s="278"/>
      <c r="CI137" s="278"/>
      <c r="CJ137" s="278"/>
      <c r="CK137" s="278"/>
      <c r="CL137" s="278"/>
      <c r="CM137" s="278"/>
      <c r="CN137" s="278"/>
      <c r="CO137" s="278"/>
      <c r="CP137" s="278"/>
      <c r="CQ137" s="278"/>
      <c r="CR137" s="278"/>
      <c r="CS137" s="278"/>
      <c r="CT137" s="278"/>
      <c r="CU137" s="278"/>
      <c r="CV137" s="278"/>
      <c r="CW137" s="278"/>
      <c r="CX137" s="278"/>
      <c r="CY137" s="278"/>
    </row>
    <row r="138" spans="1:103" ht="20.45" customHeight="1" x14ac:dyDescent="0.25">
      <c r="A138" s="413" t="s">
        <v>448</v>
      </c>
      <c r="B138" s="412"/>
      <c r="C138" s="409"/>
      <c r="D138" s="402" t="str">
        <f>IF(LEN(D5)&gt;0,COUNT(D6:D43)+COUNTA(D44:D45)+COUNT(D46:D59),"")</f>
        <v/>
      </c>
      <c r="E138" s="402" t="str">
        <f t="shared" ref="E138:BP138" si="0">IF(LEN(E5)&gt;0,COUNT(E6:E43)+COUNTA(E44:E45)+COUNT(E46:E59),"")</f>
        <v/>
      </c>
      <c r="F138" s="402" t="str">
        <f t="shared" si="0"/>
        <v/>
      </c>
      <c r="G138" s="402" t="str">
        <f t="shared" si="0"/>
        <v/>
      </c>
      <c r="H138" s="402" t="str">
        <f t="shared" si="0"/>
        <v/>
      </c>
      <c r="I138" s="402" t="str">
        <f t="shared" si="0"/>
        <v/>
      </c>
      <c r="J138" s="402" t="str">
        <f t="shared" si="0"/>
        <v/>
      </c>
      <c r="K138" s="402" t="str">
        <f t="shared" si="0"/>
        <v/>
      </c>
      <c r="L138" s="402" t="str">
        <f t="shared" si="0"/>
        <v/>
      </c>
      <c r="M138" s="402" t="str">
        <f t="shared" si="0"/>
        <v/>
      </c>
      <c r="N138" s="402" t="str">
        <f t="shared" si="0"/>
        <v/>
      </c>
      <c r="O138" s="402" t="str">
        <f t="shared" si="0"/>
        <v/>
      </c>
      <c r="P138" s="402" t="str">
        <f t="shared" si="0"/>
        <v/>
      </c>
      <c r="Q138" s="402" t="str">
        <f t="shared" si="0"/>
        <v/>
      </c>
      <c r="R138" s="402" t="str">
        <f t="shared" si="0"/>
        <v/>
      </c>
      <c r="S138" s="402" t="str">
        <f t="shared" si="0"/>
        <v/>
      </c>
      <c r="T138" s="402" t="str">
        <f t="shared" si="0"/>
        <v/>
      </c>
      <c r="U138" s="402" t="str">
        <f t="shared" si="0"/>
        <v/>
      </c>
      <c r="V138" s="402" t="str">
        <f t="shared" si="0"/>
        <v/>
      </c>
      <c r="W138" s="402" t="str">
        <f t="shared" si="0"/>
        <v/>
      </c>
      <c r="X138" s="402" t="str">
        <f t="shared" si="0"/>
        <v/>
      </c>
      <c r="Y138" s="402" t="str">
        <f t="shared" si="0"/>
        <v/>
      </c>
      <c r="Z138" s="402" t="str">
        <f t="shared" si="0"/>
        <v/>
      </c>
      <c r="AA138" s="402" t="str">
        <f t="shared" si="0"/>
        <v/>
      </c>
      <c r="AB138" s="402" t="str">
        <f t="shared" si="0"/>
        <v/>
      </c>
      <c r="AC138" s="402" t="str">
        <f t="shared" si="0"/>
        <v/>
      </c>
      <c r="AD138" s="402" t="str">
        <f t="shared" si="0"/>
        <v/>
      </c>
      <c r="AE138" s="402" t="str">
        <f t="shared" si="0"/>
        <v/>
      </c>
      <c r="AF138" s="402" t="str">
        <f t="shared" si="0"/>
        <v/>
      </c>
      <c r="AG138" s="402" t="str">
        <f t="shared" si="0"/>
        <v/>
      </c>
      <c r="AH138" s="402" t="str">
        <f t="shared" si="0"/>
        <v/>
      </c>
      <c r="AI138" s="402" t="str">
        <f t="shared" si="0"/>
        <v/>
      </c>
      <c r="AJ138" s="402" t="str">
        <f t="shared" si="0"/>
        <v/>
      </c>
      <c r="AK138" s="402" t="str">
        <f t="shared" si="0"/>
        <v/>
      </c>
      <c r="AL138" s="402" t="str">
        <f t="shared" si="0"/>
        <v/>
      </c>
      <c r="AM138" s="402" t="str">
        <f t="shared" si="0"/>
        <v/>
      </c>
      <c r="AN138" s="402" t="str">
        <f t="shared" si="0"/>
        <v/>
      </c>
      <c r="AO138" s="402" t="str">
        <f t="shared" si="0"/>
        <v/>
      </c>
      <c r="AP138" s="402" t="str">
        <f t="shared" si="0"/>
        <v/>
      </c>
      <c r="AQ138" s="402" t="str">
        <f t="shared" si="0"/>
        <v/>
      </c>
      <c r="AR138" s="402" t="str">
        <f t="shared" si="0"/>
        <v/>
      </c>
      <c r="AS138" s="402" t="str">
        <f t="shared" si="0"/>
        <v/>
      </c>
      <c r="AT138" s="402" t="str">
        <f t="shared" si="0"/>
        <v/>
      </c>
      <c r="AU138" s="402" t="str">
        <f t="shared" si="0"/>
        <v/>
      </c>
      <c r="AV138" s="402" t="str">
        <f t="shared" si="0"/>
        <v/>
      </c>
      <c r="AW138" s="402" t="str">
        <f t="shared" si="0"/>
        <v/>
      </c>
      <c r="AX138" s="402" t="str">
        <f t="shared" si="0"/>
        <v/>
      </c>
      <c r="AY138" s="402" t="str">
        <f t="shared" si="0"/>
        <v/>
      </c>
      <c r="AZ138" s="402" t="str">
        <f t="shared" si="0"/>
        <v/>
      </c>
      <c r="BA138" s="402" t="str">
        <f t="shared" si="0"/>
        <v/>
      </c>
      <c r="BB138" s="402" t="str">
        <f t="shared" si="0"/>
        <v/>
      </c>
      <c r="BC138" s="402" t="str">
        <f t="shared" si="0"/>
        <v/>
      </c>
      <c r="BD138" s="402" t="str">
        <f t="shared" si="0"/>
        <v/>
      </c>
      <c r="BE138" s="402" t="str">
        <f t="shared" si="0"/>
        <v/>
      </c>
      <c r="BF138" s="402" t="str">
        <f t="shared" si="0"/>
        <v/>
      </c>
      <c r="BG138" s="402" t="str">
        <f t="shared" si="0"/>
        <v/>
      </c>
      <c r="BH138" s="402" t="str">
        <f t="shared" si="0"/>
        <v/>
      </c>
      <c r="BI138" s="402" t="str">
        <f t="shared" si="0"/>
        <v/>
      </c>
      <c r="BJ138" s="402" t="str">
        <f t="shared" si="0"/>
        <v/>
      </c>
      <c r="BK138" s="402" t="str">
        <f t="shared" si="0"/>
        <v/>
      </c>
      <c r="BL138" s="402" t="str">
        <f t="shared" si="0"/>
        <v/>
      </c>
      <c r="BM138" s="402" t="str">
        <f t="shared" si="0"/>
        <v/>
      </c>
      <c r="BN138" s="402" t="str">
        <f t="shared" si="0"/>
        <v/>
      </c>
      <c r="BO138" s="402" t="str">
        <f t="shared" si="0"/>
        <v/>
      </c>
      <c r="BP138" s="402" t="str">
        <f t="shared" si="0"/>
        <v/>
      </c>
      <c r="BQ138" s="402" t="str">
        <f t="shared" ref="BQ138:CY138" si="1">IF(LEN(BQ5)&gt;0,COUNT(BQ6:BQ43)+COUNTA(BQ44:BQ45)+COUNT(BQ46:BQ59),"")</f>
        <v/>
      </c>
      <c r="BR138" s="402" t="str">
        <f t="shared" si="1"/>
        <v/>
      </c>
      <c r="BS138" s="402" t="str">
        <f t="shared" si="1"/>
        <v/>
      </c>
      <c r="BT138" s="402" t="str">
        <f t="shared" si="1"/>
        <v/>
      </c>
      <c r="BU138" s="402" t="str">
        <f t="shared" si="1"/>
        <v/>
      </c>
      <c r="BV138" s="402" t="str">
        <f t="shared" si="1"/>
        <v/>
      </c>
      <c r="BW138" s="402" t="str">
        <f t="shared" si="1"/>
        <v/>
      </c>
      <c r="BX138" s="402" t="str">
        <f t="shared" si="1"/>
        <v/>
      </c>
      <c r="BY138" s="402" t="str">
        <f t="shared" si="1"/>
        <v/>
      </c>
      <c r="BZ138" s="402" t="str">
        <f t="shared" si="1"/>
        <v/>
      </c>
      <c r="CA138" s="402" t="str">
        <f t="shared" si="1"/>
        <v/>
      </c>
      <c r="CB138" s="402" t="str">
        <f t="shared" si="1"/>
        <v/>
      </c>
      <c r="CC138" s="402" t="str">
        <f t="shared" si="1"/>
        <v/>
      </c>
      <c r="CD138" s="402" t="str">
        <f t="shared" si="1"/>
        <v/>
      </c>
      <c r="CE138" s="402" t="str">
        <f t="shared" si="1"/>
        <v/>
      </c>
      <c r="CF138" s="402" t="str">
        <f t="shared" si="1"/>
        <v/>
      </c>
      <c r="CG138" s="402" t="str">
        <f t="shared" si="1"/>
        <v/>
      </c>
      <c r="CH138" s="402" t="str">
        <f t="shared" si="1"/>
        <v/>
      </c>
      <c r="CI138" s="402" t="str">
        <f t="shared" si="1"/>
        <v/>
      </c>
      <c r="CJ138" s="402" t="str">
        <f t="shared" si="1"/>
        <v/>
      </c>
      <c r="CK138" s="402" t="str">
        <f t="shared" si="1"/>
        <v/>
      </c>
      <c r="CL138" s="402" t="str">
        <f t="shared" si="1"/>
        <v/>
      </c>
      <c r="CM138" s="402" t="str">
        <f t="shared" si="1"/>
        <v/>
      </c>
      <c r="CN138" s="402" t="str">
        <f t="shared" si="1"/>
        <v/>
      </c>
      <c r="CO138" s="402" t="str">
        <f t="shared" si="1"/>
        <v/>
      </c>
      <c r="CP138" s="402" t="str">
        <f t="shared" si="1"/>
        <v/>
      </c>
      <c r="CQ138" s="402" t="str">
        <f t="shared" si="1"/>
        <v/>
      </c>
      <c r="CR138" s="402" t="str">
        <f t="shared" si="1"/>
        <v/>
      </c>
      <c r="CS138" s="402" t="str">
        <f t="shared" si="1"/>
        <v/>
      </c>
      <c r="CT138" s="402" t="str">
        <f t="shared" si="1"/>
        <v/>
      </c>
      <c r="CU138" s="402" t="str">
        <f t="shared" si="1"/>
        <v/>
      </c>
      <c r="CV138" s="402" t="str">
        <f t="shared" si="1"/>
        <v/>
      </c>
      <c r="CW138" s="402" t="str">
        <f t="shared" si="1"/>
        <v/>
      </c>
      <c r="CX138" s="402" t="str">
        <f t="shared" si="1"/>
        <v/>
      </c>
      <c r="CY138" s="402" t="str">
        <f t="shared" si="1"/>
        <v/>
      </c>
    </row>
    <row r="139" spans="1:103" ht="20.45" customHeight="1" x14ac:dyDescent="0.25">
      <c r="A139" s="413" t="s">
        <v>449</v>
      </c>
      <c r="B139" s="412"/>
      <c r="C139" s="409"/>
      <c r="D139" s="403" t="str">
        <f>IF(LEN(D71)&gt;0,COUNT(D72:D109)+COUNTA(D110:D111)+COUNT(D112:D125),"")</f>
        <v/>
      </c>
      <c r="E139" s="403" t="str">
        <f t="shared" ref="E139:BP139" si="2">IF(LEN(E71)&gt;0,COUNT(E72:E109)+COUNTA(E110:E111)+COUNT(E112:E125),"")</f>
        <v/>
      </c>
      <c r="F139" s="403" t="str">
        <f t="shared" si="2"/>
        <v/>
      </c>
      <c r="G139" s="403" t="str">
        <f t="shared" si="2"/>
        <v/>
      </c>
      <c r="H139" s="403" t="str">
        <f t="shared" si="2"/>
        <v/>
      </c>
      <c r="I139" s="403" t="str">
        <f t="shared" si="2"/>
        <v/>
      </c>
      <c r="J139" s="403" t="str">
        <f t="shared" si="2"/>
        <v/>
      </c>
      <c r="K139" s="403" t="str">
        <f t="shared" si="2"/>
        <v/>
      </c>
      <c r="L139" s="403" t="str">
        <f t="shared" si="2"/>
        <v/>
      </c>
      <c r="M139" s="403" t="str">
        <f t="shared" si="2"/>
        <v/>
      </c>
      <c r="N139" s="403" t="str">
        <f t="shared" si="2"/>
        <v/>
      </c>
      <c r="O139" s="403" t="str">
        <f t="shared" si="2"/>
        <v/>
      </c>
      <c r="P139" s="403" t="str">
        <f t="shared" si="2"/>
        <v/>
      </c>
      <c r="Q139" s="403" t="str">
        <f t="shared" si="2"/>
        <v/>
      </c>
      <c r="R139" s="403" t="str">
        <f t="shared" si="2"/>
        <v/>
      </c>
      <c r="S139" s="403" t="str">
        <f t="shared" si="2"/>
        <v/>
      </c>
      <c r="T139" s="403" t="str">
        <f t="shared" si="2"/>
        <v/>
      </c>
      <c r="U139" s="403" t="str">
        <f t="shared" si="2"/>
        <v/>
      </c>
      <c r="V139" s="403" t="str">
        <f t="shared" si="2"/>
        <v/>
      </c>
      <c r="W139" s="403" t="str">
        <f t="shared" si="2"/>
        <v/>
      </c>
      <c r="X139" s="403" t="str">
        <f t="shared" si="2"/>
        <v/>
      </c>
      <c r="Y139" s="403" t="str">
        <f t="shared" si="2"/>
        <v/>
      </c>
      <c r="Z139" s="403" t="str">
        <f t="shared" si="2"/>
        <v/>
      </c>
      <c r="AA139" s="403" t="str">
        <f t="shared" si="2"/>
        <v/>
      </c>
      <c r="AB139" s="403" t="str">
        <f t="shared" si="2"/>
        <v/>
      </c>
      <c r="AC139" s="403" t="str">
        <f t="shared" si="2"/>
        <v/>
      </c>
      <c r="AD139" s="403" t="str">
        <f t="shared" si="2"/>
        <v/>
      </c>
      <c r="AE139" s="403" t="str">
        <f t="shared" si="2"/>
        <v/>
      </c>
      <c r="AF139" s="403" t="str">
        <f t="shared" si="2"/>
        <v/>
      </c>
      <c r="AG139" s="403" t="str">
        <f t="shared" si="2"/>
        <v/>
      </c>
      <c r="AH139" s="403" t="str">
        <f t="shared" si="2"/>
        <v/>
      </c>
      <c r="AI139" s="403" t="str">
        <f t="shared" si="2"/>
        <v/>
      </c>
      <c r="AJ139" s="403" t="str">
        <f t="shared" si="2"/>
        <v/>
      </c>
      <c r="AK139" s="403" t="str">
        <f t="shared" si="2"/>
        <v/>
      </c>
      <c r="AL139" s="403" t="str">
        <f t="shared" si="2"/>
        <v/>
      </c>
      <c r="AM139" s="403" t="str">
        <f t="shared" si="2"/>
        <v/>
      </c>
      <c r="AN139" s="403" t="str">
        <f t="shared" si="2"/>
        <v/>
      </c>
      <c r="AO139" s="403" t="str">
        <f t="shared" si="2"/>
        <v/>
      </c>
      <c r="AP139" s="403" t="str">
        <f t="shared" si="2"/>
        <v/>
      </c>
      <c r="AQ139" s="403" t="str">
        <f t="shared" si="2"/>
        <v/>
      </c>
      <c r="AR139" s="403" t="str">
        <f t="shared" si="2"/>
        <v/>
      </c>
      <c r="AS139" s="403" t="str">
        <f t="shared" si="2"/>
        <v/>
      </c>
      <c r="AT139" s="403" t="str">
        <f t="shared" si="2"/>
        <v/>
      </c>
      <c r="AU139" s="403" t="str">
        <f t="shared" si="2"/>
        <v/>
      </c>
      <c r="AV139" s="403" t="str">
        <f t="shared" si="2"/>
        <v/>
      </c>
      <c r="AW139" s="403" t="str">
        <f t="shared" si="2"/>
        <v/>
      </c>
      <c r="AX139" s="403" t="str">
        <f t="shared" si="2"/>
        <v/>
      </c>
      <c r="AY139" s="403" t="str">
        <f t="shared" si="2"/>
        <v/>
      </c>
      <c r="AZ139" s="403" t="str">
        <f t="shared" si="2"/>
        <v/>
      </c>
      <c r="BA139" s="403" t="str">
        <f t="shared" si="2"/>
        <v/>
      </c>
      <c r="BB139" s="403" t="str">
        <f t="shared" si="2"/>
        <v/>
      </c>
      <c r="BC139" s="403" t="str">
        <f t="shared" si="2"/>
        <v/>
      </c>
      <c r="BD139" s="403" t="str">
        <f t="shared" si="2"/>
        <v/>
      </c>
      <c r="BE139" s="403" t="str">
        <f t="shared" si="2"/>
        <v/>
      </c>
      <c r="BF139" s="403" t="str">
        <f t="shared" si="2"/>
        <v/>
      </c>
      <c r="BG139" s="403" t="str">
        <f t="shared" si="2"/>
        <v/>
      </c>
      <c r="BH139" s="403" t="str">
        <f t="shared" si="2"/>
        <v/>
      </c>
      <c r="BI139" s="403" t="str">
        <f t="shared" si="2"/>
        <v/>
      </c>
      <c r="BJ139" s="403" t="str">
        <f t="shared" si="2"/>
        <v/>
      </c>
      <c r="BK139" s="403" t="str">
        <f t="shared" si="2"/>
        <v/>
      </c>
      <c r="BL139" s="403" t="str">
        <f t="shared" si="2"/>
        <v/>
      </c>
      <c r="BM139" s="403" t="str">
        <f t="shared" si="2"/>
        <v/>
      </c>
      <c r="BN139" s="403" t="str">
        <f t="shared" si="2"/>
        <v/>
      </c>
      <c r="BO139" s="403" t="str">
        <f t="shared" si="2"/>
        <v/>
      </c>
      <c r="BP139" s="403" t="str">
        <f t="shared" si="2"/>
        <v/>
      </c>
      <c r="BQ139" s="403" t="str">
        <f t="shared" ref="BQ139:CY139" si="3">IF(LEN(BQ71)&gt;0,COUNT(BQ72:BQ109)+COUNTA(BQ110:BQ111)+COUNT(BQ112:BQ125),"")</f>
        <v/>
      </c>
      <c r="BR139" s="403" t="str">
        <f t="shared" si="3"/>
        <v/>
      </c>
      <c r="BS139" s="403" t="str">
        <f t="shared" si="3"/>
        <v/>
      </c>
      <c r="BT139" s="403" t="str">
        <f t="shared" si="3"/>
        <v/>
      </c>
      <c r="BU139" s="403" t="str">
        <f t="shared" si="3"/>
        <v/>
      </c>
      <c r="BV139" s="403" t="str">
        <f t="shared" si="3"/>
        <v/>
      </c>
      <c r="BW139" s="403" t="str">
        <f t="shared" si="3"/>
        <v/>
      </c>
      <c r="BX139" s="403" t="str">
        <f t="shared" si="3"/>
        <v/>
      </c>
      <c r="BY139" s="403" t="str">
        <f t="shared" si="3"/>
        <v/>
      </c>
      <c r="BZ139" s="403" t="str">
        <f t="shared" si="3"/>
        <v/>
      </c>
      <c r="CA139" s="403" t="str">
        <f t="shared" si="3"/>
        <v/>
      </c>
      <c r="CB139" s="403" t="str">
        <f t="shared" si="3"/>
        <v/>
      </c>
      <c r="CC139" s="403" t="str">
        <f t="shared" si="3"/>
        <v/>
      </c>
      <c r="CD139" s="403" t="str">
        <f t="shared" si="3"/>
        <v/>
      </c>
      <c r="CE139" s="403" t="str">
        <f t="shared" si="3"/>
        <v/>
      </c>
      <c r="CF139" s="403" t="str">
        <f t="shared" si="3"/>
        <v/>
      </c>
      <c r="CG139" s="403" t="str">
        <f t="shared" si="3"/>
        <v/>
      </c>
      <c r="CH139" s="403" t="str">
        <f t="shared" si="3"/>
        <v/>
      </c>
      <c r="CI139" s="403" t="str">
        <f t="shared" si="3"/>
        <v/>
      </c>
      <c r="CJ139" s="403" t="str">
        <f t="shared" si="3"/>
        <v/>
      </c>
      <c r="CK139" s="403" t="str">
        <f t="shared" si="3"/>
        <v/>
      </c>
      <c r="CL139" s="403" t="str">
        <f t="shared" si="3"/>
        <v/>
      </c>
      <c r="CM139" s="403" t="str">
        <f t="shared" si="3"/>
        <v/>
      </c>
      <c r="CN139" s="403" t="str">
        <f t="shared" si="3"/>
        <v/>
      </c>
      <c r="CO139" s="403" t="str">
        <f t="shared" si="3"/>
        <v/>
      </c>
      <c r="CP139" s="403" t="str">
        <f t="shared" si="3"/>
        <v/>
      </c>
      <c r="CQ139" s="403" t="str">
        <f t="shared" si="3"/>
        <v/>
      </c>
      <c r="CR139" s="403" t="str">
        <f t="shared" si="3"/>
        <v/>
      </c>
      <c r="CS139" s="403" t="str">
        <f t="shared" si="3"/>
        <v/>
      </c>
      <c r="CT139" s="403" t="str">
        <f t="shared" si="3"/>
        <v/>
      </c>
      <c r="CU139" s="403" t="str">
        <f t="shared" si="3"/>
        <v/>
      </c>
      <c r="CV139" s="403" t="str">
        <f t="shared" si="3"/>
        <v/>
      </c>
      <c r="CW139" s="403" t="str">
        <f t="shared" si="3"/>
        <v/>
      </c>
      <c r="CX139" s="403" t="str">
        <f t="shared" si="3"/>
        <v/>
      </c>
      <c r="CY139" s="403" t="str">
        <f t="shared" si="3"/>
        <v/>
      </c>
    </row>
    <row r="140" spans="1:103" s="128" customFormat="1" ht="20.45" customHeight="1" x14ac:dyDescent="0.25">
      <c r="A140" s="414" t="s">
        <v>447</v>
      </c>
      <c r="B140" s="411"/>
      <c r="C140" s="410"/>
      <c r="D140" s="403" t="str">
        <f>IF(AND(ISNUMBER(D138),ISNUMBER(D139),D138&gt;40,D139&gt;40),1,"")</f>
        <v/>
      </c>
      <c r="E140" s="403" t="str">
        <f t="shared" ref="E140:BP140" si="4">IF(AND(ISNUMBER(E138),ISNUMBER(E139),E138&gt;40,E139&gt;40),1,"")</f>
        <v/>
      </c>
      <c r="F140" s="403" t="str">
        <f t="shared" si="4"/>
        <v/>
      </c>
      <c r="G140" s="403" t="str">
        <f t="shared" si="4"/>
        <v/>
      </c>
      <c r="H140" s="403" t="str">
        <f t="shared" si="4"/>
        <v/>
      </c>
      <c r="I140" s="403" t="str">
        <f t="shared" si="4"/>
        <v/>
      </c>
      <c r="J140" s="403" t="str">
        <f t="shared" si="4"/>
        <v/>
      </c>
      <c r="K140" s="403" t="str">
        <f t="shared" si="4"/>
        <v/>
      </c>
      <c r="L140" s="403" t="str">
        <f t="shared" si="4"/>
        <v/>
      </c>
      <c r="M140" s="403" t="str">
        <f t="shared" si="4"/>
        <v/>
      </c>
      <c r="N140" s="403" t="str">
        <f t="shared" si="4"/>
        <v/>
      </c>
      <c r="O140" s="403" t="str">
        <f t="shared" si="4"/>
        <v/>
      </c>
      <c r="P140" s="403" t="str">
        <f t="shared" si="4"/>
        <v/>
      </c>
      <c r="Q140" s="403" t="str">
        <f t="shared" si="4"/>
        <v/>
      </c>
      <c r="R140" s="403" t="str">
        <f t="shared" si="4"/>
        <v/>
      </c>
      <c r="S140" s="403" t="str">
        <f t="shared" si="4"/>
        <v/>
      </c>
      <c r="T140" s="403" t="str">
        <f t="shared" si="4"/>
        <v/>
      </c>
      <c r="U140" s="403" t="str">
        <f t="shared" si="4"/>
        <v/>
      </c>
      <c r="V140" s="403" t="str">
        <f t="shared" si="4"/>
        <v/>
      </c>
      <c r="W140" s="403" t="str">
        <f t="shared" si="4"/>
        <v/>
      </c>
      <c r="X140" s="403" t="str">
        <f t="shared" si="4"/>
        <v/>
      </c>
      <c r="Y140" s="403" t="str">
        <f t="shared" si="4"/>
        <v/>
      </c>
      <c r="Z140" s="403" t="str">
        <f t="shared" si="4"/>
        <v/>
      </c>
      <c r="AA140" s="403" t="str">
        <f t="shared" si="4"/>
        <v/>
      </c>
      <c r="AB140" s="403" t="str">
        <f t="shared" si="4"/>
        <v/>
      </c>
      <c r="AC140" s="403" t="str">
        <f t="shared" si="4"/>
        <v/>
      </c>
      <c r="AD140" s="403" t="str">
        <f t="shared" si="4"/>
        <v/>
      </c>
      <c r="AE140" s="403" t="str">
        <f t="shared" si="4"/>
        <v/>
      </c>
      <c r="AF140" s="403" t="str">
        <f t="shared" si="4"/>
        <v/>
      </c>
      <c r="AG140" s="403" t="str">
        <f t="shared" si="4"/>
        <v/>
      </c>
      <c r="AH140" s="403" t="str">
        <f t="shared" si="4"/>
        <v/>
      </c>
      <c r="AI140" s="403" t="str">
        <f t="shared" si="4"/>
        <v/>
      </c>
      <c r="AJ140" s="403" t="str">
        <f t="shared" si="4"/>
        <v/>
      </c>
      <c r="AK140" s="403" t="str">
        <f t="shared" si="4"/>
        <v/>
      </c>
      <c r="AL140" s="403" t="str">
        <f t="shared" si="4"/>
        <v/>
      </c>
      <c r="AM140" s="403" t="str">
        <f t="shared" si="4"/>
        <v/>
      </c>
      <c r="AN140" s="403" t="str">
        <f t="shared" si="4"/>
        <v/>
      </c>
      <c r="AO140" s="403" t="str">
        <f t="shared" si="4"/>
        <v/>
      </c>
      <c r="AP140" s="403" t="str">
        <f t="shared" si="4"/>
        <v/>
      </c>
      <c r="AQ140" s="403" t="str">
        <f t="shared" si="4"/>
        <v/>
      </c>
      <c r="AR140" s="403" t="str">
        <f t="shared" si="4"/>
        <v/>
      </c>
      <c r="AS140" s="403" t="str">
        <f t="shared" si="4"/>
        <v/>
      </c>
      <c r="AT140" s="403" t="str">
        <f t="shared" si="4"/>
        <v/>
      </c>
      <c r="AU140" s="403" t="str">
        <f t="shared" si="4"/>
        <v/>
      </c>
      <c r="AV140" s="403" t="str">
        <f t="shared" si="4"/>
        <v/>
      </c>
      <c r="AW140" s="403" t="str">
        <f t="shared" si="4"/>
        <v/>
      </c>
      <c r="AX140" s="403" t="str">
        <f t="shared" si="4"/>
        <v/>
      </c>
      <c r="AY140" s="403" t="str">
        <f t="shared" si="4"/>
        <v/>
      </c>
      <c r="AZ140" s="403" t="str">
        <f t="shared" si="4"/>
        <v/>
      </c>
      <c r="BA140" s="403" t="str">
        <f t="shared" si="4"/>
        <v/>
      </c>
      <c r="BB140" s="403" t="str">
        <f t="shared" si="4"/>
        <v/>
      </c>
      <c r="BC140" s="403" t="str">
        <f t="shared" si="4"/>
        <v/>
      </c>
      <c r="BD140" s="403" t="str">
        <f t="shared" si="4"/>
        <v/>
      </c>
      <c r="BE140" s="403" t="str">
        <f t="shared" si="4"/>
        <v/>
      </c>
      <c r="BF140" s="403" t="str">
        <f t="shared" si="4"/>
        <v/>
      </c>
      <c r="BG140" s="403" t="str">
        <f t="shared" si="4"/>
        <v/>
      </c>
      <c r="BH140" s="403" t="str">
        <f t="shared" si="4"/>
        <v/>
      </c>
      <c r="BI140" s="403" t="str">
        <f t="shared" si="4"/>
        <v/>
      </c>
      <c r="BJ140" s="403" t="str">
        <f t="shared" si="4"/>
        <v/>
      </c>
      <c r="BK140" s="403" t="str">
        <f t="shared" si="4"/>
        <v/>
      </c>
      <c r="BL140" s="403" t="str">
        <f t="shared" si="4"/>
        <v/>
      </c>
      <c r="BM140" s="403" t="str">
        <f t="shared" si="4"/>
        <v/>
      </c>
      <c r="BN140" s="403" t="str">
        <f t="shared" si="4"/>
        <v/>
      </c>
      <c r="BO140" s="403" t="str">
        <f t="shared" si="4"/>
        <v/>
      </c>
      <c r="BP140" s="403" t="str">
        <f t="shared" si="4"/>
        <v/>
      </c>
      <c r="BQ140" s="403" t="str">
        <f t="shared" ref="BQ140:CY140" si="5">IF(AND(ISNUMBER(BQ138),ISNUMBER(BQ139),BQ138&gt;40,BQ139&gt;40),1,"")</f>
        <v/>
      </c>
      <c r="BR140" s="403" t="str">
        <f t="shared" si="5"/>
        <v/>
      </c>
      <c r="BS140" s="403" t="str">
        <f t="shared" si="5"/>
        <v/>
      </c>
      <c r="BT140" s="403" t="str">
        <f t="shared" si="5"/>
        <v/>
      </c>
      <c r="BU140" s="403" t="str">
        <f t="shared" si="5"/>
        <v/>
      </c>
      <c r="BV140" s="403" t="str">
        <f t="shared" si="5"/>
        <v/>
      </c>
      <c r="BW140" s="403" t="str">
        <f t="shared" si="5"/>
        <v/>
      </c>
      <c r="BX140" s="403" t="str">
        <f t="shared" si="5"/>
        <v/>
      </c>
      <c r="BY140" s="403" t="str">
        <f t="shared" si="5"/>
        <v/>
      </c>
      <c r="BZ140" s="403" t="str">
        <f t="shared" si="5"/>
        <v/>
      </c>
      <c r="CA140" s="403" t="str">
        <f t="shared" si="5"/>
        <v/>
      </c>
      <c r="CB140" s="403" t="str">
        <f t="shared" si="5"/>
        <v/>
      </c>
      <c r="CC140" s="403" t="str">
        <f t="shared" si="5"/>
        <v/>
      </c>
      <c r="CD140" s="403" t="str">
        <f t="shared" si="5"/>
        <v/>
      </c>
      <c r="CE140" s="403" t="str">
        <f t="shared" si="5"/>
        <v/>
      </c>
      <c r="CF140" s="403" t="str">
        <f t="shared" si="5"/>
        <v/>
      </c>
      <c r="CG140" s="403" t="str">
        <f t="shared" si="5"/>
        <v/>
      </c>
      <c r="CH140" s="403" t="str">
        <f t="shared" si="5"/>
        <v/>
      </c>
      <c r="CI140" s="403" t="str">
        <f t="shared" si="5"/>
        <v/>
      </c>
      <c r="CJ140" s="403" t="str">
        <f t="shared" si="5"/>
        <v/>
      </c>
      <c r="CK140" s="403" t="str">
        <f t="shared" si="5"/>
        <v/>
      </c>
      <c r="CL140" s="403" t="str">
        <f t="shared" si="5"/>
        <v/>
      </c>
      <c r="CM140" s="403" t="str">
        <f t="shared" si="5"/>
        <v/>
      </c>
      <c r="CN140" s="403" t="str">
        <f t="shared" si="5"/>
        <v/>
      </c>
      <c r="CO140" s="403" t="str">
        <f t="shared" si="5"/>
        <v/>
      </c>
      <c r="CP140" s="403" t="str">
        <f t="shared" si="5"/>
        <v/>
      </c>
      <c r="CQ140" s="403" t="str">
        <f t="shared" si="5"/>
        <v/>
      </c>
      <c r="CR140" s="403" t="str">
        <f t="shared" si="5"/>
        <v/>
      </c>
      <c r="CS140" s="403" t="str">
        <f t="shared" si="5"/>
        <v/>
      </c>
      <c r="CT140" s="403" t="str">
        <f t="shared" si="5"/>
        <v/>
      </c>
      <c r="CU140" s="403" t="str">
        <f t="shared" si="5"/>
        <v/>
      </c>
      <c r="CV140" s="403" t="str">
        <f t="shared" si="5"/>
        <v/>
      </c>
      <c r="CW140" s="403" t="str">
        <f t="shared" si="5"/>
        <v/>
      </c>
      <c r="CX140" s="403" t="str">
        <f t="shared" si="5"/>
        <v/>
      </c>
      <c r="CY140" s="403" t="str">
        <f t="shared" si="5"/>
        <v/>
      </c>
    </row>
    <row r="141" spans="1:103" hidden="1" x14ac:dyDescent="0.25">
      <c r="A141" s="400" t="s">
        <v>93</v>
      </c>
      <c r="B141" s="401"/>
      <c r="C141" s="136"/>
      <c r="D141" s="405">
        <f>SUM(140:140)</f>
        <v>0</v>
      </c>
      <c r="E141" s="404"/>
      <c r="F141" s="404"/>
      <c r="G141" s="404"/>
      <c r="H141" s="404"/>
      <c r="I141" s="404"/>
      <c r="J141" s="404"/>
      <c r="K141" s="404"/>
      <c r="L141" s="404"/>
      <c r="M141" s="404"/>
      <c r="N141" s="404"/>
      <c r="O141" s="404"/>
      <c r="P141" s="404"/>
      <c r="Q141" s="404"/>
      <c r="R141" s="404"/>
      <c r="S141" s="404"/>
      <c r="T141" s="404"/>
      <c r="U141" s="404"/>
      <c r="V141" s="404"/>
      <c r="W141" s="404"/>
      <c r="X141" s="404"/>
      <c r="Y141" s="404"/>
      <c r="Z141" s="404"/>
      <c r="AA141" s="404"/>
      <c r="AB141" s="404"/>
      <c r="AC141" s="404"/>
      <c r="AD141" s="404"/>
      <c r="AE141" s="404"/>
      <c r="AF141" s="404"/>
      <c r="AG141" s="404"/>
      <c r="AH141" s="404"/>
      <c r="AI141" s="404"/>
      <c r="AJ141" s="404"/>
      <c r="AK141" s="404"/>
      <c r="AL141" s="404"/>
      <c r="AM141" s="404"/>
      <c r="AN141" s="404"/>
      <c r="AO141" s="404"/>
      <c r="AP141" s="404"/>
      <c r="AQ141" s="404"/>
      <c r="AR141" s="404"/>
      <c r="AS141" s="404"/>
      <c r="AT141" s="404"/>
      <c r="AU141" s="404"/>
      <c r="AV141" s="404"/>
      <c r="AW141" s="404"/>
      <c r="AX141" s="404"/>
      <c r="AY141" s="404"/>
      <c r="AZ141" s="404"/>
      <c r="BA141" s="404"/>
      <c r="BB141" s="404"/>
      <c r="BC141" s="404"/>
      <c r="BD141" s="404"/>
      <c r="BE141" s="404"/>
      <c r="BF141" s="404"/>
      <c r="BG141" s="404"/>
      <c r="BH141" s="404"/>
      <c r="BI141" s="404"/>
      <c r="BJ141" s="404"/>
      <c r="BK141" s="404"/>
      <c r="BL141" s="404"/>
      <c r="BM141" s="404"/>
      <c r="BN141" s="404"/>
      <c r="BO141" s="404"/>
      <c r="BP141" s="404"/>
      <c r="BQ141" s="404"/>
      <c r="BR141" s="404"/>
      <c r="BS141" s="404"/>
      <c r="BT141" s="404"/>
      <c r="BU141" s="404"/>
      <c r="BV141" s="404"/>
      <c r="BW141" s="404"/>
      <c r="BX141" s="404"/>
      <c r="BY141" s="404"/>
      <c r="BZ141" s="404"/>
      <c r="CA141" s="404"/>
      <c r="CB141" s="404"/>
      <c r="CC141" s="404"/>
      <c r="CD141" s="404"/>
      <c r="CE141" s="404"/>
      <c r="CF141" s="404"/>
      <c r="CG141" s="404"/>
      <c r="CH141" s="404"/>
      <c r="CI141" s="404"/>
      <c r="CJ141" s="404"/>
      <c r="CK141" s="404"/>
      <c r="CL141" s="404"/>
      <c r="CM141" s="404"/>
      <c r="CN141" s="404"/>
      <c r="CO141" s="404"/>
      <c r="CP141" s="404"/>
      <c r="CQ141" s="404"/>
      <c r="CR141" s="404"/>
      <c r="CS141" s="404"/>
      <c r="CT141" s="404"/>
      <c r="CU141" s="404"/>
      <c r="CV141" s="404"/>
      <c r="CW141" s="404"/>
      <c r="CX141" s="404"/>
      <c r="CY141" s="404"/>
    </row>
    <row r="142" spans="1:103" ht="9.9499999999999993" customHeight="1" x14ac:dyDescent="0.25">
      <c r="A142" s="426"/>
      <c r="B142" s="406"/>
      <c r="C142" s="69"/>
      <c r="D142" s="407"/>
      <c r="E142" s="408"/>
      <c r="F142" s="408"/>
      <c r="G142" s="408"/>
      <c r="H142" s="408"/>
      <c r="I142" s="408"/>
      <c r="J142" s="408"/>
      <c r="K142" s="408"/>
      <c r="L142" s="408"/>
      <c r="M142" s="408"/>
      <c r="N142" s="408"/>
      <c r="O142" s="408"/>
      <c r="P142" s="408"/>
      <c r="Q142" s="408"/>
      <c r="R142" s="408"/>
      <c r="S142" s="408"/>
      <c r="T142" s="408"/>
      <c r="U142" s="408"/>
      <c r="V142" s="408"/>
      <c r="W142" s="408"/>
      <c r="X142" s="408"/>
      <c r="Y142" s="408"/>
      <c r="Z142" s="408"/>
      <c r="AA142" s="408"/>
      <c r="AB142" s="408"/>
      <c r="AC142" s="408"/>
      <c r="AD142" s="408"/>
      <c r="AE142" s="408"/>
      <c r="AF142" s="408"/>
      <c r="AG142" s="408"/>
      <c r="AH142" s="408"/>
      <c r="AI142" s="408"/>
      <c r="AJ142" s="408"/>
      <c r="AK142" s="408"/>
      <c r="AL142" s="408"/>
      <c r="AM142" s="408"/>
      <c r="AN142" s="408"/>
      <c r="AO142" s="408"/>
      <c r="AP142" s="408"/>
      <c r="AQ142" s="408"/>
      <c r="AR142" s="408"/>
      <c r="AS142" s="408"/>
      <c r="AT142" s="408"/>
      <c r="AU142" s="408"/>
      <c r="AV142" s="408"/>
      <c r="AW142" s="408"/>
      <c r="AX142" s="408"/>
      <c r="AY142" s="408"/>
      <c r="AZ142" s="408"/>
      <c r="BA142" s="408"/>
      <c r="BB142" s="408"/>
      <c r="BC142" s="408"/>
      <c r="BD142" s="408"/>
      <c r="BE142" s="408"/>
      <c r="BF142" s="408"/>
      <c r="BG142" s="408"/>
      <c r="BH142" s="408"/>
      <c r="BI142" s="408"/>
      <c r="BJ142" s="408"/>
      <c r="BK142" s="408"/>
      <c r="BL142" s="408"/>
      <c r="BM142" s="408"/>
      <c r="BN142" s="408"/>
      <c r="BO142" s="408"/>
      <c r="BP142" s="408"/>
      <c r="BQ142" s="408"/>
      <c r="BR142" s="408"/>
      <c r="BS142" s="408"/>
      <c r="BT142" s="408"/>
      <c r="BU142" s="408"/>
      <c r="BV142" s="408"/>
      <c r="BW142" s="408"/>
      <c r="BX142" s="408"/>
      <c r="BY142" s="408"/>
      <c r="BZ142" s="408"/>
      <c r="CA142" s="408"/>
      <c r="CB142" s="408"/>
      <c r="CC142" s="408"/>
      <c r="CD142" s="408"/>
      <c r="CE142" s="408"/>
      <c r="CF142" s="408"/>
      <c r="CG142" s="408"/>
      <c r="CH142" s="408"/>
      <c r="CI142" s="408"/>
      <c r="CJ142" s="408"/>
      <c r="CK142" s="408"/>
      <c r="CL142" s="408"/>
      <c r="CM142" s="408"/>
      <c r="CN142" s="408"/>
      <c r="CO142" s="408"/>
      <c r="CP142" s="408"/>
      <c r="CQ142" s="408"/>
      <c r="CR142" s="408"/>
      <c r="CS142" s="408"/>
      <c r="CT142" s="408"/>
      <c r="CU142" s="408"/>
      <c r="CV142" s="408"/>
      <c r="CW142" s="408"/>
      <c r="CX142" s="408"/>
      <c r="CY142" s="408"/>
    </row>
    <row r="143" spans="1:103" x14ac:dyDescent="0.25">
      <c r="A143" s="445" t="s">
        <v>450</v>
      </c>
      <c r="B143" s="419"/>
      <c r="C143" s="420"/>
      <c r="D143" s="421"/>
      <c r="E143" s="421"/>
      <c r="F143" s="421"/>
      <c r="G143" s="421"/>
      <c r="H143" s="421"/>
      <c r="I143" s="421"/>
      <c r="J143" s="421"/>
      <c r="K143" s="421"/>
      <c r="L143" s="421"/>
      <c r="M143" s="421"/>
      <c r="N143" s="421"/>
      <c r="O143" s="421"/>
      <c r="P143" s="421"/>
      <c r="Q143" s="421"/>
      <c r="R143" s="421"/>
      <c r="S143" s="421"/>
      <c r="T143" s="421"/>
      <c r="U143" s="421"/>
      <c r="V143" s="421"/>
      <c r="W143" s="421"/>
      <c r="X143" s="421"/>
      <c r="Y143" s="421"/>
      <c r="Z143" s="421"/>
      <c r="AA143" s="421"/>
      <c r="AB143" s="421"/>
      <c r="AC143" s="421"/>
      <c r="AD143" s="421"/>
      <c r="AE143" s="421"/>
      <c r="AF143" s="421"/>
      <c r="AG143" s="421"/>
      <c r="AH143" s="421"/>
      <c r="AI143" s="421"/>
      <c r="AJ143" s="421"/>
      <c r="AK143" s="421"/>
      <c r="AL143" s="421"/>
      <c r="AM143" s="421"/>
      <c r="AN143" s="421"/>
      <c r="AO143" s="421"/>
      <c r="AP143" s="421"/>
      <c r="AQ143" s="421"/>
      <c r="AR143" s="421"/>
      <c r="AS143" s="421"/>
      <c r="AT143" s="421"/>
      <c r="AU143" s="421"/>
      <c r="AV143" s="421"/>
      <c r="AW143" s="421"/>
      <c r="AX143" s="421"/>
      <c r="AY143" s="421"/>
      <c r="AZ143" s="421"/>
      <c r="BA143" s="421"/>
      <c r="BB143" s="421"/>
      <c r="BC143" s="421"/>
      <c r="BD143" s="421"/>
      <c r="BE143" s="421"/>
      <c r="BF143" s="421"/>
      <c r="BG143" s="421"/>
      <c r="BH143" s="421"/>
      <c r="BI143" s="421"/>
      <c r="BJ143" s="421"/>
      <c r="BK143" s="421"/>
      <c r="BL143" s="421"/>
      <c r="BM143" s="421"/>
      <c r="BN143" s="421"/>
      <c r="BO143" s="421"/>
      <c r="BP143" s="421"/>
      <c r="BQ143" s="421"/>
      <c r="BR143" s="421"/>
      <c r="BS143" s="421"/>
      <c r="BT143" s="421"/>
      <c r="BU143" s="421"/>
      <c r="BV143" s="421"/>
      <c r="BW143" s="421"/>
      <c r="BX143" s="421"/>
      <c r="BY143" s="421"/>
      <c r="BZ143" s="421"/>
      <c r="CA143" s="421"/>
      <c r="CB143" s="421"/>
      <c r="CC143" s="421"/>
      <c r="CD143" s="421"/>
      <c r="CE143" s="421"/>
      <c r="CF143" s="421"/>
      <c r="CG143" s="421"/>
      <c r="CH143" s="421"/>
      <c r="CI143" s="421"/>
      <c r="CJ143" s="421"/>
      <c r="CK143" s="421"/>
      <c r="CL143" s="421"/>
      <c r="CM143" s="421"/>
      <c r="CN143" s="421"/>
      <c r="CO143" s="421"/>
      <c r="CP143" s="421"/>
      <c r="CQ143" s="421"/>
      <c r="CR143" s="421"/>
      <c r="CS143" s="421"/>
      <c r="CT143" s="421"/>
      <c r="CU143" s="421"/>
      <c r="CV143" s="421"/>
      <c r="CW143" s="421"/>
      <c r="CX143" s="421"/>
      <c r="CY143" s="421"/>
    </row>
    <row r="144" spans="1:103" x14ac:dyDescent="0.25">
      <c r="A144" s="418" t="s">
        <v>81</v>
      </c>
      <c r="B144" s="419"/>
      <c r="C144" s="420"/>
      <c r="D144" s="424" t="str">
        <f>IFERROR(AVERAGE(D6,D8,D11,D12,D14,D16,D19,D20,D22,D24,D27,D28,D34,D35),"")</f>
        <v/>
      </c>
      <c r="E144" s="424" t="str">
        <f t="shared" ref="E144:BP144" si="6">IFERROR(AVERAGE(E6,E8,E11,E12,E14,E16,E19,E20,E22,E24,E27,E28,E34,E35),"")</f>
        <v/>
      </c>
      <c r="F144" s="424" t="str">
        <f t="shared" si="6"/>
        <v/>
      </c>
      <c r="G144" s="424" t="str">
        <f t="shared" si="6"/>
        <v/>
      </c>
      <c r="H144" s="424" t="str">
        <f t="shared" si="6"/>
        <v/>
      </c>
      <c r="I144" s="424" t="str">
        <f t="shared" si="6"/>
        <v/>
      </c>
      <c r="J144" s="424" t="str">
        <f t="shared" si="6"/>
        <v/>
      </c>
      <c r="K144" s="424" t="str">
        <f t="shared" si="6"/>
        <v/>
      </c>
      <c r="L144" s="424" t="str">
        <f t="shared" si="6"/>
        <v/>
      </c>
      <c r="M144" s="424" t="str">
        <f t="shared" si="6"/>
        <v/>
      </c>
      <c r="N144" s="424" t="str">
        <f t="shared" si="6"/>
        <v/>
      </c>
      <c r="O144" s="424" t="str">
        <f t="shared" si="6"/>
        <v/>
      </c>
      <c r="P144" s="424" t="str">
        <f t="shared" si="6"/>
        <v/>
      </c>
      <c r="Q144" s="424" t="str">
        <f t="shared" si="6"/>
        <v/>
      </c>
      <c r="R144" s="424" t="str">
        <f t="shared" si="6"/>
        <v/>
      </c>
      <c r="S144" s="424" t="str">
        <f t="shared" si="6"/>
        <v/>
      </c>
      <c r="T144" s="424" t="str">
        <f t="shared" si="6"/>
        <v/>
      </c>
      <c r="U144" s="424" t="str">
        <f t="shared" si="6"/>
        <v/>
      </c>
      <c r="V144" s="424" t="str">
        <f t="shared" si="6"/>
        <v/>
      </c>
      <c r="W144" s="424" t="str">
        <f t="shared" si="6"/>
        <v/>
      </c>
      <c r="X144" s="424" t="str">
        <f t="shared" si="6"/>
        <v/>
      </c>
      <c r="Y144" s="424" t="str">
        <f t="shared" si="6"/>
        <v/>
      </c>
      <c r="Z144" s="424" t="str">
        <f t="shared" si="6"/>
        <v/>
      </c>
      <c r="AA144" s="424" t="str">
        <f t="shared" si="6"/>
        <v/>
      </c>
      <c r="AB144" s="424" t="str">
        <f t="shared" si="6"/>
        <v/>
      </c>
      <c r="AC144" s="424" t="str">
        <f t="shared" si="6"/>
        <v/>
      </c>
      <c r="AD144" s="424" t="str">
        <f t="shared" si="6"/>
        <v/>
      </c>
      <c r="AE144" s="424" t="str">
        <f t="shared" si="6"/>
        <v/>
      </c>
      <c r="AF144" s="424" t="str">
        <f t="shared" si="6"/>
        <v/>
      </c>
      <c r="AG144" s="424" t="str">
        <f t="shared" si="6"/>
        <v/>
      </c>
      <c r="AH144" s="424" t="str">
        <f t="shared" si="6"/>
        <v/>
      </c>
      <c r="AI144" s="424" t="str">
        <f t="shared" si="6"/>
        <v/>
      </c>
      <c r="AJ144" s="424" t="str">
        <f t="shared" si="6"/>
        <v/>
      </c>
      <c r="AK144" s="424" t="str">
        <f t="shared" si="6"/>
        <v/>
      </c>
      <c r="AL144" s="424" t="str">
        <f t="shared" si="6"/>
        <v/>
      </c>
      <c r="AM144" s="424" t="str">
        <f t="shared" si="6"/>
        <v/>
      </c>
      <c r="AN144" s="424" t="str">
        <f t="shared" si="6"/>
        <v/>
      </c>
      <c r="AO144" s="424" t="str">
        <f t="shared" si="6"/>
        <v/>
      </c>
      <c r="AP144" s="424" t="str">
        <f t="shared" si="6"/>
        <v/>
      </c>
      <c r="AQ144" s="424" t="str">
        <f t="shared" si="6"/>
        <v/>
      </c>
      <c r="AR144" s="424" t="str">
        <f t="shared" si="6"/>
        <v/>
      </c>
      <c r="AS144" s="424" t="str">
        <f t="shared" si="6"/>
        <v/>
      </c>
      <c r="AT144" s="424" t="str">
        <f t="shared" si="6"/>
        <v/>
      </c>
      <c r="AU144" s="424" t="str">
        <f t="shared" si="6"/>
        <v/>
      </c>
      <c r="AV144" s="424" t="str">
        <f t="shared" si="6"/>
        <v/>
      </c>
      <c r="AW144" s="424" t="str">
        <f t="shared" si="6"/>
        <v/>
      </c>
      <c r="AX144" s="424" t="str">
        <f t="shared" si="6"/>
        <v/>
      </c>
      <c r="AY144" s="424" t="str">
        <f t="shared" si="6"/>
        <v/>
      </c>
      <c r="AZ144" s="424" t="str">
        <f t="shared" si="6"/>
        <v/>
      </c>
      <c r="BA144" s="424" t="str">
        <f t="shared" si="6"/>
        <v/>
      </c>
      <c r="BB144" s="424" t="str">
        <f t="shared" si="6"/>
        <v/>
      </c>
      <c r="BC144" s="424" t="str">
        <f t="shared" si="6"/>
        <v/>
      </c>
      <c r="BD144" s="424" t="str">
        <f t="shared" si="6"/>
        <v/>
      </c>
      <c r="BE144" s="424" t="str">
        <f t="shared" si="6"/>
        <v/>
      </c>
      <c r="BF144" s="424" t="str">
        <f t="shared" si="6"/>
        <v/>
      </c>
      <c r="BG144" s="424" t="str">
        <f t="shared" si="6"/>
        <v/>
      </c>
      <c r="BH144" s="424" t="str">
        <f t="shared" si="6"/>
        <v/>
      </c>
      <c r="BI144" s="424" t="str">
        <f t="shared" si="6"/>
        <v/>
      </c>
      <c r="BJ144" s="424" t="str">
        <f t="shared" si="6"/>
        <v/>
      </c>
      <c r="BK144" s="424" t="str">
        <f t="shared" si="6"/>
        <v/>
      </c>
      <c r="BL144" s="424" t="str">
        <f t="shared" si="6"/>
        <v/>
      </c>
      <c r="BM144" s="424" t="str">
        <f t="shared" si="6"/>
        <v/>
      </c>
      <c r="BN144" s="424" t="str">
        <f t="shared" si="6"/>
        <v/>
      </c>
      <c r="BO144" s="424" t="str">
        <f t="shared" si="6"/>
        <v/>
      </c>
      <c r="BP144" s="424" t="str">
        <f t="shared" si="6"/>
        <v/>
      </c>
      <c r="BQ144" s="424" t="str">
        <f t="shared" ref="BQ144:CY144" si="7">IFERROR(AVERAGE(BQ6,BQ8,BQ11,BQ12,BQ14,BQ16,BQ19,BQ20,BQ22,BQ24,BQ27,BQ28,BQ34,BQ35),"")</f>
        <v/>
      </c>
      <c r="BR144" s="424" t="str">
        <f t="shared" si="7"/>
        <v/>
      </c>
      <c r="BS144" s="424" t="str">
        <f t="shared" si="7"/>
        <v/>
      </c>
      <c r="BT144" s="424" t="str">
        <f t="shared" si="7"/>
        <v/>
      </c>
      <c r="BU144" s="424" t="str">
        <f t="shared" si="7"/>
        <v/>
      </c>
      <c r="BV144" s="424" t="str">
        <f t="shared" si="7"/>
        <v/>
      </c>
      <c r="BW144" s="424" t="str">
        <f t="shared" si="7"/>
        <v/>
      </c>
      <c r="BX144" s="424" t="str">
        <f t="shared" si="7"/>
        <v/>
      </c>
      <c r="BY144" s="424" t="str">
        <f t="shared" si="7"/>
        <v/>
      </c>
      <c r="BZ144" s="424" t="str">
        <f t="shared" si="7"/>
        <v/>
      </c>
      <c r="CA144" s="424" t="str">
        <f t="shared" si="7"/>
        <v/>
      </c>
      <c r="CB144" s="424" t="str">
        <f t="shared" si="7"/>
        <v/>
      </c>
      <c r="CC144" s="424" t="str">
        <f t="shared" si="7"/>
        <v/>
      </c>
      <c r="CD144" s="424" t="str">
        <f t="shared" si="7"/>
        <v/>
      </c>
      <c r="CE144" s="424" t="str">
        <f t="shared" si="7"/>
        <v/>
      </c>
      <c r="CF144" s="424" t="str">
        <f t="shared" si="7"/>
        <v/>
      </c>
      <c r="CG144" s="424" t="str">
        <f t="shared" si="7"/>
        <v/>
      </c>
      <c r="CH144" s="424" t="str">
        <f t="shared" si="7"/>
        <v/>
      </c>
      <c r="CI144" s="424" t="str">
        <f t="shared" si="7"/>
        <v/>
      </c>
      <c r="CJ144" s="424" t="str">
        <f t="shared" si="7"/>
        <v/>
      </c>
      <c r="CK144" s="424" t="str">
        <f t="shared" si="7"/>
        <v/>
      </c>
      <c r="CL144" s="424" t="str">
        <f t="shared" si="7"/>
        <v/>
      </c>
      <c r="CM144" s="424" t="str">
        <f t="shared" si="7"/>
        <v/>
      </c>
      <c r="CN144" s="424" t="str">
        <f t="shared" si="7"/>
        <v/>
      </c>
      <c r="CO144" s="424" t="str">
        <f t="shared" si="7"/>
        <v/>
      </c>
      <c r="CP144" s="424" t="str">
        <f t="shared" si="7"/>
        <v/>
      </c>
      <c r="CQ144" s="424" t="str">
        <f t="shared" si="7"/>
        <v/>
      </c>
      <c r="CR144" s="424" t="str">
        <f t="shared" si="7"/>
        <v/>
      </c>
      <c r="CS144" s="424" t="str">
        <f t="shared" si="7"/>
        <v/>
      </c>
      <c r="CT144" s="424" t="str">
        <f t="shared" si="7"/>
        <v/>
      </c>
      <c r="CU144" s="424" t="str">
        <f t="shared" si="7"/>
        <v/>
      </c>
      <c r="CV144" s="424" t="str">
        <f t="shared" si="7"/>
        <v/>
      </c>
      <c r="CW144" s="424" t="str">
        <f t="shared" si="7"/>
        <v/>
      </c>
      <c r="CX144" s="424" t="str">
        <f t="shared" si="7"/>
        <v/>
      </c>
      <c r="CY144" s="424" t="str">
        <f t="shared" si="7"/>
        <v/>
      </c>
    </row>
    <row r="145" spans="1:103" x14ac:dyDescent="0.25">
      <c r="A145" s="418" t="s">
        <v>82</v>
      </c>
      <c r="B145" s="419"/>
      <c r="C145" s="420"/>
      <c r="D145" s="421" t="str">
        <f>IFERROR(AVERAGE(D30,D146,D32,D33,D36,D37),"")</f>
        <v/>
      </c>
      <c r="E145" s="421" t="str">
        <f t="shared" ref="E145:BP145" si="8">IFERROR(AVERAGE(E30,E146,E32,E33,E36,E37),"")</f>
        <v/>
      </c>
      <c r="F145" s="421" t="str">
        <f t="shared" si="8"/>
        <v/>
      </c>
      <c r="G145" s="421" t="str">
        <f t="shared" si="8"/>
        <v/>
      </c>
      <c r="H145" s="421" t="str">
        <f t="shared" si="8"/>
        <v/>
      </c>
      <c r="I145" s="421" t="str">
        <f t="shared" si="8"/>
        <v/>
      </c>
      <c r="J145" s="421" t="str">
        <f t="shared" si="8"/>
        <v/>
      </c>
      <c r="K145" s="421" t="str">
        <f t="shared" si="8"/>
        <v/>
      </c>
      <c r="L145" s="421" t="str">
        <f t="shared" si="8"/>
        <v/>
      </c>
      <c r="M145" s="421" t="str">
        <f t="shared" si="8"/>
        <v/>
      </c>
      <c r="N145" s="421" t="str">
        <f t="shared" si="8"/>
        <v/>
      </c>
      <c r="O145" s="421" t="str">
        <f t="shared" si="8"/>
        <v/>
      </c>
      <c r="P145" s="421" t="str">
        <f t="shared" si="8"/>
        <v/>
      </c>
      <c r="Q145" s="421" t="str">
        <f t="shared" si="8"/>
        <v/>
      </c>
      <c r="R145" s="421" t="str">
        <f t="shared" si="8"/>
        <v/>
      </c>
      <c r="S145" s="421" t="str">
        <f t="shared" si="8"/>
        <v/>
      </c>
      <c r="T145" s="421" t="str">
        <f t="shared" si="8"/>
        <v/>
      </c>
      <c r="U145" s="421" t="str">
        <f t="shared" si="8"/>
        <v/>
      </c>
      <c r="V145" s="421" t="str">
        <f t="shared" si="8"/>
        <v/>
      </c>
      <c r="W145" s="421" t="str">
        <f t="shared" si="8"/>
        <v/>
      </c>
      <c r="X145" s="421" t="str">
        <f t="shared" si="8"/>
        <v/>
      </c>
      <c r="Y145" s="421" t="str">
        <f t="shared" si="8"/>
        <v/>
      </c>
      <c r="Z145" s="421" t="str">
        <f t="shared" si="8"/>
        <v/>
      </c>
      <c r="AA145" s="421" t="str">
        <f t="shared" si="8"/>
        <v/>
      </c>
      <c r="AB145" s="421" t="str">
        <f t="shared" si="8"/>
        <v/>
      </c>
      <c r="AC145" s="421" t="str">
        <f t="shared" si="8"/>
        <v/>
      </c>
      <c r="AD145" s="421" t="str">
        <f t="shared" si="8"/>
        <v/>
      </c>
      <c r="AE145" s="421" t="str">
        <f t="shared" si="8"/>
        <v/>
      </c>
      <c r="AF145" s="421" t="str">
        <f t="shared" si="8"/>
        <v/>
      </c>
      <c r="AG145" s="421" t="str">
        <f t="shared" si="8"/>
        <v/>
      </c>
      <c r="AH145" s="421" t="str">
        <f t="shared" si="8"/>
        <v/>
      </c>
      <c r="AI145" s="421" t="str">
        <f t="shared" si="8"/>
        <v/>
      </c>
      <c r="AJ145" s="421" t="str">
        <f t="shared" si="8"/>
        <v/>
      </c>
      <c r="AK145" s="421" t="str">
        <f t="shared" si="8"/>
        <v/>
      </c>
      <c r="AL145" s="421" t="str">
        <f t="shared" si="8"/>
        <v/>
      </c>
      <c r="AM145" s="421" t="str">
        <f t="shared" si="8"/>
        <v/>
      </c>
      <c r="AN145" s="421" t="str">
        <f t="shared" si="8"/>
        <v/>
      </c>
      <c r="AO145" s="421" t="str">
        <f t="shared" si="8"/>
        <v/>
      </c>
      <c r="AP145" s="421" t="str">
        <f t="shared" si="8"/>
        <v/>
      </c>
      <c r="AQ145" s="421" t="str">
        <f t="shared" si="8"/>
        <v/>
      </c>
      <c r="AR145" s="421" t="str">
        <f t="shared" si="8"/>
        <v/>
      </c>
      <c r="AS145" s="421" t="str">
        <f t="shared" si="8"/>
        <v/>
      </c>
      <c r="AT145" s="421" t="str">
        <f t="shared" si="8"/>
        <v/>
      </c>
      <c r="AU145" s="421" t="str">
        <f t="shared" si="8"/>
        <v/>
      </c>
      <c r="AV145" s="421" t="str">
        <f t="shared" si="8"/>
        <v/>
      </c>
      <c r="AW145" s="421" t="str">
        <f t="shared" si="8"/>
        <v/>
      </c>
      <c r="AX145" s="421" t="str">
        <f t="shared" si="8"/>
        <v/>
      </c>
      <c r="AY145" s="421" t="str">
        <f t="shared" si="8"/>
        <v/>
      </c>
      <c r="AZ145" s="421" t="str">
        <f t="shared" si="8"/>
        <v/>
      </c>
      <c r="BA145" s="421" t="str">
        <f t="shared" si="8"/>
        <v/>
      </c>
      <c r="BB145" s="421" t="str">
        <f t="shared" si="8"/>
        <v/>
      </c>
      <c r="BC145" s="421" t="str">
        <f t="shared" si="8"/>
        <v/>
      </c>
      <c r="BD145" s="421" t="str">
        <f t="shared" si="8"/>
        <v/>
      </c>
      <c r="BE145" s="421" t="str">
        <f t="shared" si="8"/>
        <v/>
      </c>
      <c r="BF145" s="421" t="str">
        <f t="shared" si="8"/>
        <v/>
      </c>
      <c r="BG145" s="421" t="str">
        <f t="shared" si="8"/>
        <v/>
      </c>
      <c r="BH145" s="421" t="str">
        <f t="shared" si="8"/>
        <v/>
      </c>
      <c r="BI145" s="421" t="str">
        <f t="shared" si="8"/>
        <v/>
      </c>
      <c r="BJ145" s="421" t="str">
        <f t="shared" si="8"/>
        <v/>
      </c>
      <c r="BK145" s="421" t="str">
        <f t="shared" si="8"/>
        <v/>
      </c>
      <c r="BL145" s="421" t="str">
        <f t="shared" si="8"/>
        <v/>
      </c>
      <c r="BM145" s="421" t="str">
        <f t="shared" si="8"/>
        <v/>
      </c>
      <c r="BN145" s="421" t="str">
        <f t="shared" si="8"/>
        <v/>
      </c>
      <c r="BO145" s="421" t="str">
        <f t="shared" si="8"/>
        <v/>
      </c>
      <c r="BP145" s="421" t="str">
        <f t="shared" si="8"/>
        <v/>
      </c>
      <c r="BQ145" s="421" t="str">
        <f t="shared" ref="BQ145:CY145" si="9">IFERROR(AVERAGE(BQ30,BQ146,BQ32,BQ33,BQ36,BQ37),"")</f>
        <v/>
      </c>
      <c r="BR145" s="421" t="str">
        <f t="shared" si="9"/>
        <v/>
      </c>
      <c r="BS145" s="421" t="str">
        <f t="shared" si="9"/>
        <v/>
      </c>
      <c r="BT145" s="421" t="str">
        <f t="shared" si="9"/>
        <v/>
      </c>
      <c r="BU145" s="421" t="str">
        <f t="shared" si="9"/>
        <v/>
      </c>
      <c r="BV145" s="421" t="str">
        <f t="shared" si="9"/>
        <v/>
      </c>
      <c r="BW145" s="421" t="str">
        <f t="shared" si="9"/>
        <v/>
      </c>
      <c r="BX145" s="421" t="str">
        <f t="shared" si="9"/>
        <v/>
      </c>
      <c r="BY145" s="421" t="str">
        <f t="shared" si="9"/>
        <v/>
      </c>
      <c r="BZ145" s="421" t="str">
        <f t="shared" si="9"/>
        <v/>
      </c>
      <c r="CA145" s="421" t="str">
        <f t="shared" si="9"/>
        <v/>
      </c>
      <c r="CB145" s="421" t="str">
        <f t="shared" si="9"/>
        <v/>
      </c>
      <c r="CC145" s="421" t="str">
        <f t="shared" si="9"/>
        <v/>
      </c>
      <c r="CD145" s="421" t="str">
        <f t="shared" si="9"/>
        <v/>
      </c>
      <c r="CE145" s="421" t="str">
        <f t="shared" si="9"/>
        <v/>
      </c>
      <c r="CF145" s="421" t="str">
        <f t="shared" si="9"/>
        <v/>
      </c>
      <c r="CG145" s="421" t="str">
        <f t="shared" si="9"/>
        <v/>
      </c>
      <c r="CH145" s="421" t="str">
        <f t="shared" si="9"/>
        <v/>
      </c>
      <c r="CI145" s="421" t="str">
        <f t="shared" si="9"/>
        <v/>
      </c>
      <c r="CJ145" s="421" t="str">
        <f t="shared" si="9"/>
        <v/>
      </c>
      <c r="CK145" s="421" t="str">
        <f t="shared" si="9"/>
        <v/>
      </c>
      <c r="CL145" s="421" t="str">
        <f t="shared" si="9"/>
        <v/>
      </c>
      <c r="CM145" s="421" t="str">
        <f t="shared" si="9"/>
        <v/>
      </c>
      <c r="CN145" s="421" t="str">
        <f t="shared" si="9"/>
        <v/>
      </c>
      <c r="CO145" s="421" t="str">
        <f t="shared" si="9"/>
        <v/>
      </c>
      <c r="CP145" s="421" t="str">
        <f t="shared" si="9"/>
        <v/>
      </c>
      <c r="CQ145" s="421" t="str">
        <f t="shared" si="9"/>
        <v/>
      </c>
      <c r="CR145" s="421" t="str">
        <f t="shared" si="9"/>
        <v/>
      </c>
      <c r="CS145" s="421" t="str">
        <f t="shared" si="9"/>
        <v/>
      </c>
      <c r="CT145" s="421" t="str">
        <f t="shared" si="9"/>
        <v/>
      </c>
      <c r="CU145" s="421" t="str">
        <f t="shared" si="9"/>
        <v/>
      </c>
      <c r="CV145" s="421" t="str">
        <f t="shared" si="9"/>
        <v/>
      </c>
      <c r="CW145" s="421" t="str">
        <f t="shared" si="9"/>
        <v/>
      </c>
      <c r="CX145" s="421" t="str">
        <f t="shared" si="9"/>
        <v/>
      </c>
      <c r="CY145" s="421" t="str">
        <f t="shared" si="9"/>
        <v/>
      </c>
    </row>
    <row r="146" spans="1:103" hidden="1" x14ac:dyDescent="0.25">
      <c r="A146" s="418" t="s">
        <v>337</v>
      </c>
      <c r="B146" s="419"/>
      <c r="C146" s="420"/>
      <c r="D146" s="421" t="str">
        <f>IF(D31&gt;0,8-D31,"")</f>
        <v/>
      </c>
      <c r="E146" s="421" t="str">
        <f t="shared" ref="E146:BP146" si="10">IF(E31&gt;0,8-E31,"")</f>
        <v/>
      </c>
      <c r="F146" s="421" t="str">
        <f t="shared" si="10"/>
        <v/>
      </c>
      <c r="G146" s="421" t="str">
        <f t="shared" si="10"/>
        <v/>
      </c>
      <c r="H146" s="421" t="str">
        <f t="shared" si="10"/>
        <v/>
      </c>
      <c r="I146" s="421" t="str">
        <f t="shared" si="10"/>
        <v/>
      </c>
      <c r="J146" s="421" t="str">
        <f t="shared" si="10"/>
        <v/>
      </c>
      <c r="K146" s="421" t="str">
        <f t="shared" si="10"/>
        <v/>
      </c>
      <c r="L146" s="421" t="str">
        <f t="shared" si="10"/>
        <v/>
      </c>
      <c r="M146" s="421" t="str">
        <f t="shared" si="10"/>
        <v/>
      </c>
      <c r="N146" s="421" t="str">
        <f t="shared" si="10"/>
        <v/>
      </c>
      <c r="O146" s="421" t="str">
        <f t="shared" si="10"/>
        <v/>
      </c>
      <c r="P146" s="421" t="str">
        <f t="shared" si="10"/>
        <v/>
      </c>
      <c r="Q146" s="421" t="str">
        <f t="shared" si="10"/>
        <v/>
      </c>
      <c r="R146" s="421" t="str">
        <f t="shared" si="10"/>
        <v/>
      </c>
      <c r="S146" s="421" t="str">
        <f t="shared" si="10"/>
        <v/>
      </c>
      <c r="T146" s="421" t="str">
        <f t="shared" si="10"/>
        <v/>
      </c>
      <c r="U146" s="421" t="str">
        <f t="shared" si="10"/>
        <v/>
      </c>
      <c r="V146" s="421" t="str">
        <f t="shared" si="10"/>
        <v/>
      </c>
      <c r="W146" s="421" t="str">
        <f t="shared" si="10"/>
        <v/>
      </c>
      <c r="X146" s="421" t="str">
        <f t="shared" si="10"/>
        <v/>
      </c>
      <c r="Y146" s="421" t="str">
        <f t="shared" si="10"/>
        <v/>
      </c>
      <c r="Z146" s="421" t="str">
        <f t="shared" si="10"/>
        <v/>
      </c>
      <c r="AA146" s="421" t="str">
        <f t="shared" si="10"/>
        <v/>
      </c>
      <c r="AB146" s="421" t="str">
        <f t="shared" si="10"/>
        <v/>
      </c>
      <c r="AC146" s="421" t="str">
        <f t="shared" si="10"/>
        <v/>
      </c>
      <c r="AD146" s="421" t="str">
        <f t="shared" si="10"/>
        <v/>
      </c>
      <c r="AE146" s="421" t="str">
        <f t="shared" si="10"/>
        <v/>
      </c>
      <c r="AF146" s="421" t="str">
        <f t="shared" si="10"/>
        <v/>
      </c>
      <c r="AG146" s="421" t="str">
        <f t="shared" si="10"/>
        <v/>
      </c>
      <c r="AH146" s="421" t="str">
        <f t="shared" si="10"/>
        <v/>
      </c>
      <c r="AI146" s="421" t="str">
        <f t="shared" si="10"/>
        <v/>
      </c>
      <c r="AJ146" s="421" t="str">
        <f t="shared" si="10"/>
        <v/>
      </c>
      <c r="AK146" s="421" t="str">
        <f t="shared" si="10"/>
        <v/>
      </c>
      <c r="AL146" s="421" t="str">
        <f t="shared" si="10"/>
        <v/>
      </c>
      <c r="AM146" s="421" t="str">
        <f t="shared" si="10"/>
        <v/>
      </c>
      <c r="AN146" s="421" t="str">
        <f t="shared" si="10"/>
        <v/>
      </c>
      <c r="AO146" s="421" t="str">
        <f t="shared" si="10"/>
        <v/>
      </c>
      <c r="AP146" s="421" t="str">
        <f t="shared" si="10"/>
        <v/>
      </c>
      <c r="AQ146" s="421" t="str">
        <f t="shared" si="10"/>
        <v/>
      </c>
      <c r="AR146" s="421" t="str">
        <f t="shared" si="10"/>
        <v/>
      </c>
      <c r="AS146" s="421" t="str">
        <f t="shared" si="10"/>
        <v/>
      </c>
      <c r="AT146" s="421" t="str">
        <f t="shared" si="10"/>
        <v/>
      </c>
      <c r="AU146" s="421" t="str">
        <f t="shared" si="10"/>
        <v/>
      </c>
      <c r="AV146" s="421" t="str">
        <f t="shared" si="10"/>
        <v/>
      </c>
      <c r="AW146" s="421" t="str">
        <f t="shared" si="10"/>
        <v/>
      </c>
      <c r="AX146" s="421" t="str">
        <f t="shared" si="10"/>
        <v/>
      </c>
      <c r="AY146" s="421" t="str">
        <f t="shared" si="10"/>
        <v/>
      </c>
      <c r="AZ146" s="421" t="str">
        <f t="shared" si="10"/>
        <v/>
      </c>
      <c r="BA146" s="421" t="str">
        <f t="shared" si="10"/>
        <v/>
      </c>
      <c r="BB146" s="421" t="str">
        <f t="shared" si="10"/>
        <v/>
      </c>
      <c r="BC146" s="421" t="str">
        <f t="shared" si="10"/>
        <v/>
      </c>
      <c r="BD146" s="421" t="str">
        <f t="shared" si="10"/>
        <v/>
      </c>
      <c r="BE146" s="421" t="str">
        <f t="shared" si="10"/>
        <v/>
      </c>
      <c r="BF146" s="421" t="str">
        <f t="shared" si="10"/>
        <v/>
      </c>
      <c r="BG146" s="421" t="str">
        <f t="shared" si="10"/>
        <v/>
      </c>
      <c r="BH146" s="421" t="str">
        <f t="shared" si="10"/>
        <v/>
      </c>
      <c r="BI146" s="421" t="str">
        <f t="shared" si="10"/>
        <v/>
      </c>
      <c r="BJ146" s="421" t="str">
        <f t="shared" si="10"/>
        <v/>
      </c>
      <c r="BK146" s="421" t="str">
        <f t="shared" si="10"/>
        <v/>
      </c>
      <c r="BL146" s="421" t="str">
        <f t="shared" si="10"/>
        <v/>
      </c>
      <c r="BM146" s="421" t="str">
        <f t="shared" si="10"/>
        <v/>
      </c>
      <c r="BN146" s="421" t="str">
        <f t="shared" si="10"/>
        <v/>
      </c>
      <c r="BO146" s="421" t="str">
        <f t="shared" si="10"/>
        <v/>
      </c>
      <c r="BP146" s="421" t="str">
        <f t="shared" si="10"/>
        <v/>
      </c>
      <c r="BQ146" s="421" t="str">
        <f t="shared" ref="BQ146:CY146" si="11">IF(BQ31&gt;0,8-BQ31,"")</f>
        <v/>
      </c>
      <c r="BR146" s="421" t="str">
        <f t="shared" si="11"/>
        <v/>
      </c>
      <c r="BS146" s="421" t="str">
        <f t="shared" si="11"/>
        <v/>
      </c>
      <c r="BT146" s="421" t="str">
        <f t="shared" si="11"/>
        <v/>
      </c>
      <c r="BU146" s="421" t="str">
        <f t="shared" si="11"/>
        <v/>
      </c>
      <c r="BV146" s="421" t="str">
        <f t="shared" si="11"/>
        <v/>
      </c>
      <c r="BW146" s="421" t="str">
        <f t="shared" si="11"/>
        <v/>
      </c>
      <c r="BX146" s="421" t="str">
        <f t="shared" si="11"/>
        <v/>
      </c>
      <c r="BY146" s="421" t="str">
        <f t="shared" si="11"/>
        <v/>
      </c>
      <c r="BZ146" s="421" t="str">
        <f t="shared" si="11"/>
        <v/>
      </c>
      <c r="CA146" s="421" t="str">
        <f t="shared" si="11"/>
        <v/>
      </c>
      <c r="CB146" s="421" t="str">
        <f t="shared" si="11"/>
        <v/>
      </c>
      <c r="CC146" s="421" t="str">
        <f t="shared" si="11"/>
        <v/>
      </c>
      <c r="CD146" s="421" t="str">
        <f t="shared" si="11"/>
        <v/>
      </c>
      <c r="CE146" s="421" t="str">
        <f t="shared" si="11"/>
        <v/>
      </c>
      <c r="CF146" s="421" t="str">
        <f t="shared" si="11"/>
        <v/>
      </c>
      <c r="CG146" s="421" t="str">
        <f t="shared" si="11"/>
        <v/>
      </c>
      <c r="CH146" s="421" t="str">
        <f t="shared" si="11"/>
        <v/>
      </c>
      <c r="CI146" s="421" t="str">
        <f t="shared" si="11"/>
        <v/>
      </c>
      <c r="CJ146" s="421" t="str">
        <f t="shared" si="11"/>
        <v/>
      </c>
      <c r="CK146" s="421" t="str">
        <f t="shared" si="11"/>
        <v/>
      </c>
      <c r="CL146" s="421" t="str">
        <f t="shared" si="11"/>
        <v/>
      </c>
      <c r="CM146" s="421" t="str">
        <f t="shared" si="11"/>
        <v/>
      </c>
      <c r="CN146" s="421" t="str">
        <f t="shared" si="11"/>
        <v/>
      </c>
      <c r="CO146" s="421" t="str">
        <f t="shared" si="11"/>
        <v/>
      </c>
      <c r="CP146" s="421" t="str">
        <f t="shared" si="11"/>
        <v/>
      </c>
      <c r="CQ146" s="421" t="str">
        <f t="shared" si="11"/>
        <v/>
      </c>
      <c r="CR146" s="421" t="str">
        <f t="shared" si="11"/>
        <v/>
      </c>
      <c r="CS146" s="421" t="str">
        <f t="shared" si="11"/>
        <v/>
      </c>
      <c r="CT146" s="421" t="str">
        <f t="shared" si="11"/>
        <v/>
      </c>
      <c r="CU146" s="421" t="str">
        <f t="shared" si="11"/>
        <v/>
      </c>
      <c r="CV146" s="421" t="str">
        <f t="shared" si="11"/>
        <v/>
      </c>
      <c r="CW146" s="421" t="str">
        <f t="shared" si="11"/>
        <v/>
      </c>
      <c r="CX146" s="421" t="str">
        <f t="shared" si="11"/>
        <v/>
      </c>
      <c r="CY146" s="421" t="str">
        <f t="shared" si="11"/>
        <v/>
      </c>
    </row>
    <row r="147" spans="1:103" x14ac:dyDescent="0.25">
      <c r="A147" s="418" t="s">
        <v>83</v>
      </c>
      <c r="B147" s="419"/>
      <c r="C147" s="420"/>
      <c r="D147" s="424" t="str">
        <f>IFERROR(AVERAGE(D7,D9,D10,D13,D15,D17,D18,D21,D23,D25,D26,D29,D56,D57,D58,D59),"")</f>
        <v/>
      </c>
      <c r="E147" s="424" t="str">
        <f t="shared" ref="E147:BP147" si="12">IFERROR(AVERAGE(E7,E9,E10,E13,E15,E17,E18,E21,E23,E25,E26,E29,E56,E57,E58,E59),"")</f>
        <v/>
      </c>
      <c r="F147" s="424" t="str">
        <f t="shared" si="12"/>
        <v/>
      </c>
      <c r="G147" s="424" t="str">
        <f t="shared" si="12"/>
        <v/>
      </c>
      <c r="H147" s="424" t="str">
        <f t="shared" si="12"/>
        <v/>
      </c>
      <c r="I147" s="424" t="str">
        <f t="shared" si="12"/>
        <v/>
      </c>
      <c r="J147" s="424" t="str">
        <f t="shared" si="12"/>
        <v/>
      </c>
      <c r="K147" s="424" t="str">
        <f t="shared" si="12"/>
        <v/>
      </c>
      <c r="L147" s="424" t="str">
        <f t="shared" si="12"/>
        <v/>
      </c>
      <c r="M147" s="424" t="str">
        <f t="shared" si="12"/>
        <v/>
      </c>
      <c r="N147" s="424" t="str">
        <f t="shared" si="12"/>
        <v/>
      </c>
      <c r="O147" s="424" t="str">
        <f t="shared" si="12"/>
        <v/>
      </c>
      <c r="P147" s="424" t="str">
        <f t="shared" si="12"/>
        <v/>
      </c>
      <c r="Q147" s="424" t="str">
        <f t="shared" si="12"/>
        <v/>
      </c>
      <c r="R147" s="424" t="str">
        <f t="shared" si="12"/>
        <v/>
      </c>
      <c r="S147" s="424" t="str">
        <f t="shared" si="12"/>
        <v/>
      </c>
      <c r="T147" s="424" t="str">
        <f t="shared" si="12"/>
        <v/>
      </c>
      <c r="U147" s="424" t="str">
        <f t="shared" si="12"/>
        <v/>
      </c>
      <c r="V147" s="424" t="str">
        <f t="shared" si="12"/>
        <v/>
      </c>
      <c r="W147" s="424" t="str">
        <f t="shared" si="12"/>
        <v/>
      </c>
      <c r="X147" s="424" t="str">
        <f t="shared" si="12"/>
        <v/>
      </c>
      <c r="Y147" s="424" t="str">
        <f t="shared" si="12"/>
        <v/>
      </c>
      <c r="Z147" s="424" t="str">
        <f t="shared" si="12"/>
        <v/>
      </c>
      <c r="AA147" s="424" t="str">
        <f t="shared" si="12"/>
        <v/>
      </c>
      <c r="AB147" s="424" t="str">
        <f t="shared" si="12"/>
        <v/>
      </c>
      <c r="AC147" s="424" t="str">
        <f t="shared" si="12"/>
        <v/>
      </c>
      <c r="AD147" s="424" t="str">
        <f t="shared" si="12"/>
        <v/>
      </c>
      <c r="AE147" s="424" t="str">
        <f t="shared" si="12"/>
        <v/>
      </c>
      <c r="AF147" s="424" t="str">
        <f t="shared" si="12"/>
        <v/>
      </c>
      <c r="AG147" s="424" t="str">
        <f t="shared" si="12"/>
        <v/>
      </c>
      <c r="AH147" s="424" t="str">
        <f t="shared" si="12"/>
        <v/>
      </c>
      <c r="AI147" s="424" t="str">
        <f t="shared" si="12"/>
        <v/>
      </c>
      <c r="AJ147" s="424" t="str">
        <f t="shared" si="12"/>
        <v/>
      </c>
      <c r="AK147" s="424" t="str">
        <f t="shared" si="12"/>
        <v/>
      </c>
      <c r="AL147" s="424" t="str">
        <f t="shared" si="12"/>
        <v/>
      </c>
      <c r="AM147" s="424" t="str">
        <f t="shared" si="12"/>
        <v/>
      </c>
      <c r="AN147" s="424" t="str">
        <f t="shared" si="12"/>
        <v/>
      </c>
      <c r="AO147" s="424" t="str">
        <f t="shared" si="12"/>
        <v/>
      </c>
      <c r="AP147" s="424" t="str">
        <f t="shared" si="12"/>
        <v/>
      </c>
      <c r="AQ147" s="424" t="str">
        <f t="shared" si="12"/>
        <v/>
      </c>
      <c r="AR147" s="424" t="str">
        <f t="shared" si="12"/>
        <v/>
      </c>
      <c r="AS147" s="424" t="str">
        <f t="shared" si="12"/>
        <v/>
      </c>
      <c r="AT147" s="424" t="str">
        <f t="shared" si="12"/>
        <v/>
      </c>
      <c r="AU147" s="424" t="str">
        <f t="shared" si="12"/>
        <v/>
      </c>
      <c r="AV147" s="424" t="str">
        <f t="shared" si="12"/>
        <v/>
      </c>
      <c r="AW147" s="424" t="str">
        <f t="shared" si="12"/>
        <v/>
      </c>
      <c r="AX147" s="424" t="str">
        <f t="shared" si="12"/>
        <v/>
      </c>
      <c r="AY147" s="424" t="str">
        <f t="shared" si="12"/>
        <v/>
      </c>
      <c r="AZ147" s="424" t="str">
        <f t="shared" si="12"/>
        <v/>
      </c>
      <c r="BA147" s="424" t="str">
        <f t="shared" si="12"/>
        <v/>
      </c>
      <c r="BB147" s="424" t="str">
        <f t="shared" si="12"/>
        <v/>
      </c>
      <c r="BC147" s="424" t="str">
        <f t="shared" si="12"/>
        <v/>
      </c>
      <c r="BD147" s="424" t="str">
        <f t="shared" si="12"/>
        <v/>
      </c>
      <c r="BE147" s="424" t="str">
        <f t="shared" si="12"/>
        <v/>
      </c>
      <c r="BF147" s="424" t="str">
        <f t="shared" si="12"/>
        <v/>
      </c>
      <c r="BG147" s="424" t="str">
        <f t="shared" si="12"/>
        <v/>
      </c>
      <c r="BH147" s="424" t="str">
        <f t="shared" si="12"/>
        <v/>
      </c>
      <c r="BI147" s="424" t="str">
        <f t="shared" si="12"/>
        <v/>
      </c>
      <c r="BJ147" s="424" t="str">
        <f t="shared" si="12"/>
        <v/>
      </c>
      <c r="BK147" s="424" t="str">
        <f t="shared" si="12"/>
        <v/>
      </c>
      <c r="BL147" s="424" t="str">
        <f t="shared" si="12"/>
        <v/>
      </c>
      <c r="BM147" s="424" t="str">
        <f t="shared" si="12"/>
        <v/>
      </c>
      <c r="BN147" s="424" t="str">
        <f t="shared" si="12"/>
        <v/>
      </c>
      <c r="BO147" s="424" t="str">
        <f t="shared" si="12"/>
        <v/>
      </c>
      <c r="BP147" s="424" t="str">
        <f t="shared" si="12"/>
        <v/>
      </c>
      <c r="BQ147" s="424" t="str">
        <f t="shared" ref="BQ147:CY147" si="13">IFERROR(AVERAGE(BQ7,BQ9,BQ10,BQ13,BQ15,BQ17,BQ18,BQ21,BQ23,BQ25,BQ26,BQ29,BQ56,BQ57,BQ58,BQ59),"")</f>
        <v/>
      </c>
      <c r="BR147" s="424" t="str">
        <f t="shared" si="13"/>
        <v/>
      </c>
      <c r="BS147" s="424" t="str">
        <f t="shared" si="13"/>
        <v/>
      </c>
      <c r="BT147" s="424" t="str">
        <f t="shared" si="13"/>
        <v/>
      </c>
      <c r="BU147" s="424" t="str">
        <f t="shared" si="13"/>
        <v/>
      </c>
      <c r="BV147" s="424" t="str">
        <f t="shared" si="13"/>
        <v/>
      </c>
      <c r="BW147" s="424" t="str">
        <f t="shared" si="13"/>
        <v/>
      </c>
      <c r="BX147" s="424" t="str">
        <f t="shared" si="13"/>
        <v/>
      </c>
      <c r="BY147" s="424" t="str">
        <f t="shared" si="13"/>
        <v/>
      </c>
      <c r="BZ147" s="424" t="str">
        <f t="shared" si="13"/>
        <v/>
      </c>
      <c r="CA147" s="424" t="str">
        <f t="shared" si="13"/>
        <v/>
      </c>
      <c r="CB147" s="424" t="str">
        <f t="shared" si="13"/>
        <v/>
      </c>
      <c r="CC147" s="424" t="str">
        <f t="shared" si="13"/>
        <v/>
      </c>
      <c r="CD147" s="424" t="str">
        <f t="shared" si="13"/>
        <v/>
      </c>
      <c r="CE147" s="424" t="str">
        <f t="shared" si="13"/>
        <v/>
      </c>
      <c r="CF147" s="424" t="str">
        <f t="shared" si="13"/>
        <v/>
      </c>
      <c r="CG147" s="424" t="str">
        <f t="shared" si="13"/>
        <v/>
      </c>
      <c r="CH147" s="424" t="str">
        <f t="shared" si="13"/>
        <v/>
      </c>
      <c r="CI147" s="424" t="str">
        <f t="shared" si="13"/>
        <v/>
      </c>
      <c r="CJ147" s="424" t="str">
        <f t="shared" si="13"/>
        <v/>
      </c>
      <c r="CK147" s="424" t="str">
        <f t="shared" si="13"/>
        <v/>
      </c>
      <c r="CL147" s="424" t="str">
        <f t="shared" si="13"/>
        <v/>
      </c>
      <c r="CM147" s="424" t="str">
        <f t="shared" si="13"/>
        <v/>
      </c>
      <c r="CN147" s="424" t="str">
        <f t="shared" si="13"/>
        <v/>
      </c>
      <c r="CO147" s="424" t="str">
        <f t="shared" si="13"/>
        <v/>
      </c>
      <c r="CP147" s="424" t="str">
        <f t="shared" si="13"/>
        <v/>
      </c>
      <c r="CQ147" s="424" t="str">
        <f t="shared" si="13"/>
        <v/>
      </c>
      <c r="CR147" s="424" t="str">
        <f t="shared" si="13"/>
        <v/>
      </c>
      <c r="CS147" s="424" t="str">
        <f t="shared" si="13"/>
        <v/>
      </c>
      <c r="CT147" s="424" t="str">
        <f t="shared" si="13"/>
        <v/>
      </c>
      <c r="CU147" s="424" t="str">
        <f t="shared" si="13"/>
        <v/>
      </c>
      <c r="CV147" s="424" t="str">
        <f t="shared" si="13"/>
        <v/>
      </c>
      <c r="CW147" s="424" t="str">
        <f t="shared" si="13"/>
        <v/>
      </c>
      <c r="CX147" s="424" t="str">
        <f t="shared" si="13"/>
        <v/>
      </c>
      <c r="CY147" s="424" t="str">
        <f t="shared" si="13"/>
        <v/>
      </c>
    </row>
    <row r="148" spans="1:103" x14ac:dyDescent="0.25">
      <c r="A148" s="418" t="s">
        <v>84</v>
      </c>
      <c r="B148" s="419"/>
      <c r="C148" s="420"/>
      <c r="D148" s="421" t="str">
        <f>IFERROR((D149*4+D150*7)/11,"")</f>
        <v/>
      </c>
      <c r="E148" s="421" t="str">
        <f t="shared" ref="E148:BP148" si="14">IFERROR((E149*4+E150*7)/11,"")</f>
        <v/>
      </c>
      <c r="F148" s="421" t="str">
        <f t="shared" si="14"/>
        <v/>
      </c>
      <c r="G148" s="421" t="str">
        <f t="shared" si="14"/>
        <v/>
      </c>
      <c r="H148" s="421" t="str">
        <f t="shared" si="14"/>
        <v/>
      </c>
      <c r="I148" s="421" t="str">
        <f t="shared" si="14"/>
        <v/>
      </c>
      <c r="J148" s="421" t="str">
        <f t="shared" si="14"/>
        <v/>
      </c>
      <c r="K148" s="421" t="str">
        <f t="shared" si="14"/>
        <v/>
      </c>
      <c r="L148" s="421" t="str">
        <f t="shared" si="14"/>
        <v/>
      </c>
      <c r="M148" s="421" t="str">
        <f t="shared" si="14"/>
        <v/>
      </c>
      <c r="N148" s="421" t="str">
        <f t="shared" si="14"/>
        <v/>
      </c>
      <c r="O148" s="421" t="str">
        <f t="shared" si="14"/>
        <v/>
      </c>
      <c r="P148" s="421" t="str">
        <f t="shared" si="14"/>
        <v/>
      </c>
      <c r="Q148" s="421" t="str">
        <f t="shared" si="14"/>
        <v/>
      </c>
      <c r="R148" s="421" t="str">
        <f t="shared" si="14"/>
        <v/>
      </c>
      <c r="S148" s="421" t="str">
        <f t="shared" si="14"/>
        <v/>
      </c>
      <c r="T148" s="421" t="str">
        <f t="shared" si="14"/>
        <v/>
      </c>
      <c r="U148" s="421" t="str">
        <f t="shared" si="14"/>
        <v/>
      </c>
      <c r="V148" s="421" t="str">
        <f t="shared" si="14"/>
        <v/>
      </c>
      <c r="W148" s="421" t="str">
        <f t="shared" si="14"/>
        <v/>
      </c>
      <c r="X148" s="421" t="str">
        <f t="shared" si="14"/>
        <v/>
      </c>
      <c r="Y148" s="421" t="str">
        <f t="shared" si="14"/>
        <v/>
      </c>
      <c r="Z148" s="421" t="str">
        <f t="shared" si="14"/>
        <v/>
      </c>
      <c r="AA148" s="421" t="str">
        <f t="shared" si="14"/>
        <v/>
      </c>
      <c r="AB148" s="421" t="str">
        <f t="shared" si="14"/>
        <v/>
      </c>
      <c r="AC148" s="421" t="str">
        <f t="shared" si="14"/>
        <v/>
      </c>
      <c r="AD148" s="421" t="str">
        <f t="shared" si="14"/>
        <v/>
      </c>
      <c r="AE148" s="421" t="str">
        <f t="shared" si="14"/>
        <v/>
      </c>
      <c r="AF148" s="421" t="str">
        <f t="shared" si="14"/>
        <v/>
      </c>
      <c r="AG148" s="421" t="str">
        <f t="shared" si="14"/>
        <v/>
      </c>
      <c r="AH148" s="421" t="str">
        <f t="shared" si="14"/>
        <v/>
      </c>
      <c r="AI148" s="421" t="str">
        <f t="shared" si="14"/>
        <v/>
      </c>
      <c r="AJ148" s="421" t="str">
        <f t="shared" si="14"/>
        <v/>
      </c>
      <c r="AK148" s="421" t="str">
        <f t="shared" si="14"/>
        <v/>
      </c>
      <c r="AL148" s="421" t="str">
        <f t="shared" si="14"/>
        <v/>
      </c>
      <c r="AM148" s="421" t="str">
        <f t="shared" si="14"/>
        <v/>
      </c>
      <c r="AN148" s="421" t="str">
        <f t="shared" si="14"/>
        <v/>
      </c>
      <c r="AO148" s="421" t="str">
        <f t="shared" si="14"/>
        <v/>
      </c>
      <c r="AP148" s="421" t="str">
        <f t="shared" si="14"/>
        <v/>
      </c>
      <c r="AQ148" s="421" t="str">
        <f t="shared" si="14"/>
        <v/>
      </c>
      <c r="AR148" s="421" t="str">
        <f t="shared" si="14"/>
        <v/>
      </c>
      <c r="AS148" s="421" t="str">
        <f t="shared" si="14"/>
        <v/>
      </c>
      <c r="AT148" s="421" t="str">
        <f t="shared" si="14"/>
        <v/>
      </c>
      <c r="AU148" s="421" t="str">
        <f t="shared" si="14"/>
        <v/>
      </c>
      <c r="AV148" s="421" t="str">
        <f t="shared" si="14"/>
        <v/>
      </c>
      <c r="AW148" s="421" t="str">
        <f t="shared" si="14"/>
        <v/>
      </c>
      <c r="AX148" s="421" t="str">
        <f t="shared" si="14"/>
        <v/>
      </c>
      <c r="AY148" s="421" t="str">
        <f t="shared" si="14"/>
        <v/>
      </c>
      <c r="AZ148" s="421" t="str">
        <f t="shared" si="14"/>
        <v/>
      </c>
      <c r="BA148" s="421" t="str">
        <f t="shared" si="14"/>
        <v/>
      </c>
      <c r="BB148" s="421" t="str">
        <f t="shared" si="14"/>
        <v/>
      </c>
      <c r="BC148" s="421" t="str">
        <f t="shared" si="14"/>
        <v/>
      </c>
      <c r="BD148" s="421" t="str">
        <f t="shared" si="14"/>
        <v/>
      </c>
      <c r="BE148" s="421" t="str">
        <f t="shared" si="14"/>
        <v/>
      </c>
      <c r="BF148" s="421" t="str">
        <f t="shared" si="14"/>
        <v/>
      </c>
      <c r="BG148" s="421" t="str">
        <f t="shared" si="14"/>
        <v/>
      </c>
      <c r="BH148" s="421" t="str">
        <f t="shared" si="14"/>
        <v/>
      </c>
      <c r="BI148" s="421" t="str">
        <f t="shared" si="14"/>
        <v/>
      </c>
      <c r="BJ148" s="421" t="str">
        <f t="shared" si="14"/>
        <v/>
      </c>
      <c r="BK148" s="421" t="str">
        <f t="shared" si="14"/>
        <v/>
      </c>
      <c r="BL148" s="421" t="str">
        <f t="shared" si="14"/>
        <v/>
      </c>
      <c r="BM148" s="421" t="str">
        <f t="shared" si="14"/>
        <v/>
      </c>
      <c r="BN148" s="421" t="str">
        <f t="shared" si="14"/>
        <v/>
      </c>
      <c r="BO148" s="421" t="str">
        <f t="shared" si="14"/>
        <v/>
      </c>
      <c r="BP148" s="421" t="str">
        <f t="shared" si="14"/>
        <v/>
      </c>
      <c r="BQ148" s="421" t="str">
        <f t="shared" ref="BQ148:CY148" si="15">IFERROR((BQ149*4+BQ150*7)/11,"")</f>
        <v/>
      </c>
      <c r="BR148" s="421" t="str">
        <f t="shared" si="15"/>
        <v/>
      </c>
      <c r="BS148" s="421" t="str">
        <f t="shared" si="15"/>
        <v/>
      </c>
      <c r="BT148" s="421" t="str">
        <f t="shared" si="15"/>
        <v/>
      </c>
      <c r="BU148" s="421" t="str">
        <f t="shared" si="15"/>
        <v/>
      </c>
      <c r="BV148" s="421" t="str">
        <f t="shared" si="15"/>
        <v/>
      </c>
      <c r="BW148" s="421" t="str">
        <f t="shared" si="15"/>
        <v/>
      </c>
      <c r="BX148" s="421" t="str">
        <f t="shared" si="15"/>
        <v/>
      </c>
      <c r="BY148" s="421" t="str">
        <f t="shared" si="15"/>
        <v/>
      </c>
      <c r="BZ148" s="421" t="str">
        <f t="shared" si="15"/>
        <v/>
      </c>
      <c r="CA148" s="421" t="str">
        <f t="shared" si="15"/>
        <v/>
      </c>
      <c r="CB148" s="421" t="str">
        <f t="shared" si="15"/>
        <v/>
      </c>
      <c r="CC148" s="421" t="str">
        <f t="shared" si="15"/>
        <v/>
      </c>
      <c r="CD148" s="421" t="str">
        <f t="shared" si="15"/>
        <v/>
      </c>
      <c r="CE148" s="421" t="str">
        <f t="shared" si="15"/>
        <v/>
      </c>
      <c r="CF148" s="421" t="str">
        <f t="shared" si="15"/>
        <v/>
      </c>
      <c r="CG148" s="421" t="str">
        <f t="shared" si="15"/>
        <v/>
      </c>
      <c r="CH148" s="421" t="str">
        <f t="shared" si="15"/>
        <v/>
      </c>
      <c r="CI148" s="421" t="str">
        <f t="shared" si="15"/>
        <v/>
      </c>
      <c r="CJ148" s="421" t="str">
        <f t="shared" si="15"/>
        <v/>
      </c>
      <c r="CK148" s="421" t="str">
        <f t="shared" si="15"/>
        <v/>
      </c>
      <c r="CL148" s="421" t="str">
        <f t="shared" si="15"/>
        <v/>
      </c>
      <c r="CM148" s="421" t="str">
        <f t="shared" si="15"/>
        <v/>
      </c>
      <c r="CN148" s="421" t="str">
        <f t="shared" si="15"/>
        <v/>
      </c>
      <c r="CO148" s="421" t="str">
        <f t="shared" si="15"/>
        <v/>
      </c>
      <c r="CP148" s="421" t="str">
        <f t="shared" si="15"/>
        <v/>
      </c>
      <c r="CQ148" s="421" t="str">
        <f t="shared" si="15"/>
        <v/>
      </c>
      <c r="CR148" s="421" t="str">
        <f t="shared" si="15"/>
        <v/>
      </c>
      <c r="CS148" s="421" t="str">
        <f t="shared" si="15"/>
        <v/>
      </c>
      <c r="CT148" s="421" t="str">
        <f t="shared" si="15"/>
        <v/>
      </c>
      <c r="CU148" s="421" t="str">
        <f t="shared" si="15"/>
        <v/>
      </c>
      <c r="CV148" s="421" t="str">
        <f t="shared" si="15"/>
        <v/>
      </c>
      <c r="CW148" s="421" t="str">
        <f t="shared" si="15"/>
        <v/>
      </c>
      <c r="CX148" s="421" t="str">
        <f t="shared" si="15"/>
        <v/>
      </c>
      <c r="CY148" s="421" t="str">
        <f t="shared" si="15"/>
        <v/>
      </c>
    </row>
    <row r="149" spans="1:103" hidden="1" x14ac:dyDescent="0.25">
      <c r="A149" s="418" t="s">
        <v>115</v>
      </c>
      <c r="B149" s="419"/>
      <c r="C149" s="420"/>
      <c r="D149" s="421" t="e">
        <f>8-AVERAGE(D46,D47,D50,D51)</f>
        <v>#DIV/0!</v>
      </c>
      <c r="E149" s="421" t="e">
        <f t="shared" ref="E149:BP149" si="16">8-AVERAGE(E46,E47,E50,E51)</f>
        <v>#DIV/0!</v>
      </c>
      <c r="F149" s="421" t="e">
        <f t="shared" si="16"/>
        <v>#DIV/0!</v>
      </c>
      <c r="G149" s="421" t="e">
        <f t="shared" si="16"/>
        <v>#DIV/0!</v>
      </c>
      <c r="H149" s="421" t="e">
        <f t="shared" si="16"/>
        <v>#DIV/0!</v>
      </c>
      <c r="I149" s="421" t="e">
        <f t="shared" si="16"/>
        <v>#DIV/0!</v>
      </c>
      <c r="J149" s="421" t="e">
        <f t="shared" si="16"/>
        <v>#DIV/0!</v>
      </c>
      <c r="K149" s="421" t="e">
        <f t="shared" si="16"/>
        <v>#DIV/0!</v>
      </c>
      <c r="L149" s="421" t="e">
        <f t="shared" si="16"/>
        <v>#DIV/0!</v>
      </c>
      <c r="M149" s="421" t="e">
        <f t="shared" si="16"/>
        <v>#DIV/0!</v>
      </c>
      <c r="N149" s="421" t="e">
        <f t="shared" si="16"/>
        <v>#DIV/0!</v>
      </c>
      <c r="O149" s="421" t="e">
        <f t="shared" si="16"/>
        <v>#DIV/0!</v>
      </c>
      <c r="P149" s="421" t="e">
        <f t="shared" si="16"/>
        <v>#DIV/0!</v>
      </c>
      <c r="Q149" s="421" t="e">
        <f t="shared" si="16"/>
        <v>#DIV/0!</v>
      </c>
      <c r="R149" s="421" t="e">
        <f t="shared" si="16"/>
        <v>#DIV/0!</v>
      </c>
      <c r="S149" s="421" t="e">
        <f t="shared" si="16"/>
        <v>#DIV/0!</v>
      </c>
      <c r="T149" s="421" t="e">
        <f t="shared" si="16"/>
        <v>#DIV/0!</v>
      </c>
      <c r="U149" s="421" t="e">
        <f t="shared" si="16"/>
        <v>#DIV/0!</v>
      </c>
      <c r="V149" s="421" t="e">
        <f t="shared" si="16"/>
        <v>#DIV/0!</v>
      </c>
      <c r="W149" s="421" t="e">
        <f t="shared" si="16"/>
        <v>#DIV/0!</v>
      </c>
      <c r="X149" s="421" t="e">
        <f t="shared" si="16"/>
        <v>#DIV/0!</v>
      </c>
      <c r="Y149" s="421" t="e">
        <f t="shared" si="16"/>
        <v>#DIV/0!</v>
      </c>
      <c r="Z149" s="421" t="e">
        <f t="shared" si="16"/>
        <v>#DIV/0!</v>
      </c>
      <c r="AA149" s="421" t="e">
        <f t="shared" si="16"/>
        <v>#DIV/0!</v>
      </c>
      <c r="AB149" s="421" t="e">
        <f t="shared" si="16"/>
        <v>#DIV/0!</v>
      </c>
      <c r="AC149" s="421" t="e">
        <f t="shared" si="16"/>
        <v>#DIV/0!</v>
      </c>
      <c r="AD149" s="421" t="e">
        <f t="shared" si="16"/>
        <v>#DIV/0!</v>
      </c>
      <c r="AE149" s="421" t="e">
        <f t="shared" si="16"/>
        <v>#DIV/0!</v>
      </c>
      <c r="AF149" s="421" t="e">
        <f t="shared" si="16"/>
        <v>#DIV/0!</v>
      </c>
      <c r="AG149" s="421" t="e">
        <f t="shared" si="16"/>
        <v>#DIV/0!</v>
      </c>
      <c r="AH149" s="421" t="e">
        <f t="shared" si="16"/>
        <v>#DIV/0!</v>
      </c>
      <c r="AI149" s="421" t="e">
        <f t="shared" si="16"/>
        <v>#DIV/0!</v>
      </c>
      <c r="AJ149" s="421" t="e">
        <f t="shared" si="16"/>
        <v>#DIV/0!</v>
      </c>
      <c r="AK149" s="421" t="e">
        <f t="shared" si="16"/>
        <v>#DIV/0!</v>
      </c>
      <c r="AL149" s="421" t="e">
        <f t="shared" si="16"/>
        <v>#DIV/0!</v>
      </c>
      <c r="AM149" s="421" t="e">
        <f t="shared" si="16"/>
        <v>#DIV/0!</v>
      </c>
      <c r="AN149" s="421" t="e">
        <f t="shared" si="16"/>
        <v>#DIV/0!</v>
      </c>
      <c r="AO149" s="421" t="e">
        <f t="shared" si="16"/>
        <v>#DIV/0!</v>
      </c>
      <c r="AP149" s="421" t="e">
        <f t="shared" si="16"/>
        <v>#DIV/0!</v>
      </c>
      <c r="AQ149" s="421" t="e">
        <f t="shared" si="16"/>
        <v>#DIV/0!</v>
      </c>
      <c r="AR149" s="421" t="e">
        <f t="shared" si="16"/>
        <v>#DIV/0!</v>
      </c>
      <c r="AS149" s="421" t="e">
        <f t="shared" si="16"/>
        <v>#DIV/0!</v>
      </c>
      <c r="AT149" s="421" t="e">
        <f t="shared" si="16"/>
        <v>#DIV/0!</v>
      </c>
      <c r="AU149" s="421" t="e">
        <f t="shared" si="16"/>
        <v>#DIV/0!</v>
      </c>
      <c r="AV149" s="421" t="e">
        <f t="shared" si="16"/>
        <v>#DIV/0!</v>
      </c>
      <c r="AW149" s="421" t="e">
        <f t="shared" si="16"/>
        <v>#DIV/0!</v>
      </c>
      <c r="AX149" s="421" t="e">
        <f t="shared" si="16"/>
        <v>#DIV/0!</v>
      </c>
      <c r="AY149" s="421" t="e">
        <f t="shared" si="16"/>
        <v>#DIV/0!</v>
      </c>
      <c r="AZ149" s="421" t="e">
        <f t="shared" si="16"/>
        <v>#DIV/0!</v>
      </c>
      <c r="BA149" s="421" t="e">
        <f t="shared" si="16"/>
        <v>#DIV/0!</v>
      </c>
      <c r="BB149" s="421" t="e">
        <f t="shared" si="16"/>
        <v>#DIV/0!</v>
      </c>
      <c r="BC149" s="421" t="e">
        <f t="shared" si="16"/>
        <v>#DIV/0!</v>
      </c>
      <c r="BD149" s="421" t="e">
        <f t="shared" si="16"/>
        <v>#DIV/0!</v>
      </c>
      <c r="BE149" s="421" t="e">
        <f t="shared" si="16"/>
        <v>#DIV/0!</v>
      </c>
      <c r="BF149" s="421" t="e">
        <f t="shared" si="16"/>
        <v>#DIV/0!</v>
      </c>
      <c r="BG149" s="421" t="e">
        <f t="shared" si="16"/>
        <v>#DIV/0!</v>
      </c>
      <c r="BH149" s="421" t="e">
        <f t="shared" si="16"/>
        <v>#DIV/0!</v>
      </c>
      <c r="BI149" s="421" t="e">
        <f t="shared" si="16"/>
        <v>#DIV/0!</v>
      </c>
      <c r="BJ149" s="421" t="e">
        <f t="shared" si="16"/>
        <v>#DIV/0!</v>
      </c>
      <c r="BK149" s="421" t="e">
        <f t="shared" si="16"/>
        <v>#DIV/0!</v>
      </c>
      <c r="BL149" s="421" t="e">
        <f t="shared" si="16"/>
        <v>#DIV/0!</v>
      </c>
      <c r="BM149" s="421" t="e">
        <f t="shared" si="16"/>
        <v>#DIV/0!</v>
      </c>
      <c r="BN149" s="421" t="e">
        <f t="shared" si="16"/>
        <v>#DIV/0!</v>
      </c>
      <c r="BO149" s="421" t="e">
        <f t="shared" si="16"/>
        <v>#DIV/0!</v>
      </c>
      <c r="BP149" s="421" t="e">
        <f t="shared" si="16"/>
        <v>#DIV/0!</v>
      </c>
      <c r="BQ149" s="421" t="e">
        <f t="shared" ref="BQ149:CY149" si="17">8-AVERAGE(BQ46,BQ47,BQ50,BQ51)</f>
        <v>#DIV/0!</v>
      </c>
      <c r="BR149" s="421" t="e">
        <f t="shared" si="17"/>
        <v>#DIV/0!</v>
      </c>
      <c r="BS149" s="421" t="e">
        <f t="shared" si="17"/>
        <v>#DIV/0!</v>
      </c>
      <c r="BT149" s="421" t="e">
        <f t="shared" si="17"/>
        <v>#DIV/0!</v>
      </c>
      <c r="BU149" s="421" t="e">
        <f t="shared" si="17"/>
        <v>#DIV/0!</v>
      </c>
      <c r="BV149" s="421" t="e">
        <f t="shared" si="17"/>
        <v>#DIV/0!</v>
      </c>
      <c r="BW149" s="421" t="e">
        <f t="shared" si="17"/>
        <v>#DIV/0!</v>
      </c>
      <c r="BX149" s="421" t="e">
        <f t="shared" si="17"/>
        <v>#DIV/0!</v>
      </c>
      <c r="BY149" s="421" t="e">
        <f t="shared" si="17"/>
        <v>#DIV/0!</v>
      </c>
      <c r="BZ149" s="421" t="e">
        <f t="shared" si="17"/>
        <v>#DIV/0!</v>
      </c>
      <c r="CA149" s="421" t="e">
        <f t="shared" si="17"/>
        <v>#DIV/0!</v>
      </c>
      <c r="CB149" s="421" t="e">
        <f t="shared" si="17"/>
        <v>#DIV/0!</v>
      </c>
      <c r="CC149" s="421" t="e">
        <f t="shared" si="17"/>
        <v>#DIV/0!</v>
      </c>
      <c r="CD149" s="421" t="e">
        <f t="shared" si="17"/>
        <v>#DIV/0!</v>
      </c>
      <c r="CE149" s="421" t="e">
        <f t="shared" si="17"/>
        <v>#DIV/0!</v>
      </c>
      <c r="CF149" s="421" t="e">
        <f t="shared" si="17"/>
        <v>#DIV/0!</v>
      </c>
      <c r="CG149" s="421" t="e">
        <f t="shared" si="17"/>
        <v>#DIV/0!</v>
      </c>
      <c r="CH149" s="421" t="e">
        <f t="shared" si="17"/>
        <v>#DIV/0!</v>
      </c>
      <c r="CI149" s="421" t="e">
        <f t="shared" si="17"/>
        <v>#DIV/0!</v>
      </c>
      <c r="CJ149" s="421" t="e">
        <f t="shared" si="17"/>
        <v>#DIV/0!</v>
      </c>
      <c r="CK149" s="421" t="e">
        <f t="shared" si="17"/>
        <v>#DIV/0!</v>
      </c>
      <c r="CL149" s="421" t="e">
        <f t="shared" si="17"/>
        <v>#DIV/0!</v>
      </c>
      <c r="CM149" s="421" t="e">
        <f t="shared" si="17"/>
        <v>#DIV/0!</v>
      </c>
      <c r="CN149" s="421" t="e">
        <f t="shared" si="17"/>
        <v>#DIV/0!</v>
      </c>
      <c r="CO149" s="421" t="e">
        <f t="shared" si="17"/>
        <v>#DIV/0!</v>
      </c>
      <c r="CP149" s="421" t="e">
        <f t="shared" si="17"/>
        <v>#DIV/0!</v>
      </c>
      <c r="CQ149" s="421" t="e">
        <f t="shared" si="17"/>
        <v>#DIV/0!</v>
      </c>
      <c r="CR149" s="421" t="e">
        <f t="shared" si="17"/>
        <v>#DIV/0!</v>
      </c>
      <c r="CS149" s="421" t="e">
        <f t="shared" si="17"/>
        <v>#DIV/0!</v>
      </c>
      <c r="CT149" s="421" t="e">
        <f t="shared" si="17"/>
        <v>#DIV/0!</v>
      </c>
      <c r="CU149" s="421" t="e">
        <f t="shared" si="17"/>
        <v>#DIV/0!</v>
      </c>
      <c r="CV149" s="421" t="e">
        <f t="shared" si="17"/>
        <v>#DIV/0!</v>
      </c>
      <c r="CW149" s="421" t="e">
        <f t="shared" si="17"/>
        <v>#DIV/0!</v>
      </c>
      <c r="CX149" s="421" t="e">
        <f t="shared" si="17"/>
        <v>#DIV/0!</v>
      </c>
      <c r="CY149" s="421" t="e">
        <f t="shared" si="17"/>
        <v>#DIV/0!</v>
      </c>
    </row>
    <row r="150" spans="1:103" hidden="1" x14ac:dyDescent="0.25">
      <c r="A150" s="418" t="s">
        <v>116</v>
      </c>
      <c r="B150" s="419"/>
      <c r="C150" s="420"/>
      <c r="D150" s="421" t="e">
        <f>AVERAGE(D38,D39,D40,D41,D42,D44,D45)</f>
        <v>#DIV/0!</v>
      </c>
      <c r="E150" s="421" t="e">
        <f t="shared" ref="E150:BP150" si="18">AVERAGE(E38,E39,E40,E41,E42,E44,E45)</f>
        <v>#DIV/0!</v>
      </c>
      <c r="F150" s="421" t="e">
        <f t="shared" si="18"/>
        <v>#DIV/0!</v>
      </c>
      <c r="G150" s="421" t="e">
        <f t="shared" si="18"/>
        <v>#DIV/0!</v>
      </c>
      <c r="H150" s="421" t="e">
        <f t="shared" si="18"/>
        <v>#DIV/0!</v>
      </c>
      <c r="I150" s="421" t="e">
        <f t="shared" si="18"/>
        <v>#DIV/0!</v>
      </c>
      <c r="J150" s="421" t="e">
        <f t="shared" si="18"/>
        <v>#DIV/0!</v>
      </c>
      <c r="K150" s="421" t="e">
        <f t="shared" si="18"/>
        <v>#DIV/0!</v>
      </c>
      <c r="L150" s="421" t="e">
        <f t="shared" si="18"/>
        <v>#DIV/0!</v>
      </c>
      <c r="M150" s="421" t="e">
        <f t="shared" si="18"/>
        <v>#DIV/0!</v>
      </c>
      <c r="N150" s="421" t="e">
        <f t="shared" si="18"/>
        <v>#DIV/0!</v>
      </c>
      <c r="O150" s="421" t="e">
        <f t="shared" si="18"/>
        <v>#DIV/0!</v>
      </c>
      <c r="P150" s="421" t="e">
        <f t="shared" si="18"/>
        <v>#DIV/0!</v>
      </c>
      <c r="Q150" s="421" t="e">
        <f t="shared" si="18"/>
        <v>#DIV/0!</v>
      </c>
      <c r="R150" s="421" t="e">
        <f t="shared" si="18"/>
        <v>#DIV/0!</v>
      </c>
      <c r="S150" s="421" t="e">
        <f t="shared" si="18"/>
        <v>#DIV/0!</v>
      </c>
      <c r="T150" s="421" t="e">
        <f t="shared" si="18"/>
        <v>#DIV/0!</v>
      </c>
      <c r="U150" s="421" t="e">
        <f t="shared" si="18"/>
        <v>#DIV/0!</v>
      </c>
      <c r="V150" s="421" t="e">
        <f t="shared" si="18"/>
        <v>#DIV/0!</v>
      </c>
      <c r="W150" s="421" t="e">
        <f t="shared" si="18"/>
        <v>#DIV/0!</v>
      </c>
      <c r="X150" s="421" t="e">
        <f t="shared" si="18"/>
        <v>#DIV/0!</v>
      </c>
      <c r="Y150" s="421" t="e">
        <f t="shared" si="18"/>
        <v>#DIV/0!</v>
      </c>
      <c r="Z150" s="421" t="e">
        <f t="shared" si="18"/>
        <v>#DIV/0!</v>
      </c>
      <c r="AA150" s="421" t="e">
        <f t="shared" si="18"/>
        <v>#DIV/0!</v>
      </c>
      <c r="AB150" s="421" t="e">
        <f t="shared" si="18"/>
        <v>#DIV/0!</v>
      </c>
      <c r="AC150" s="421" t="e">
        <f t="shared" si="18"/>
        <v>#DIV/0!</v>
      </c>
      <c r="AD150" s="421" t="e">
        <f t="shared" si="18"/>
        <v>#DIV/0!</v>
      </c>
      <c r="AE150" s="421" t="e">
        <f t="shared" si="18"/>
        <v>#DIV/0!</v>
      </c>
      <c r="AF150" s="421" t="e">
        <f t="shared" si="18"/>
        <v>#DIV/0!</v>
      </c>
      <c r="AG150" s="421" t="e">
        <f t="shared" si="18"/>
        <v>#DIV/0!</v>
      </c>
      <c r="AH150" s="421" t="e">
        <f t="shared" si="18"/>
        <v>#DIV/0!</v>
      </c>
      <c r="AI150" s="421" t="e">
        <f t="shared" si="18"/>
        <v>#DIV/0!</v>
      </c>
      <c r="AJ150" s="421" t="e">
        <f t="shared" si="18"/>
        <v>#DIV/0!</v>
      </c>
      <c r="AK150" s="421" t="e">
        <f t="shared" si="18"/>
        <v>#DIV/0!</v>
      </c>
      <c r="AL150" s="421" t="e">
        <f t="shared" si="18"/>
        <v>#DIV/0!</v>
      </c>
      <c r="AM150" s="421" t="e">
        <f t="shared" si="18"/>
        <v>#DIV/0!</v>
      </c>
      <c r="AN150" s="421" t="e">
        <f t="shared" si="18"/>
        <v>#DIV/0!</v>
      </c>
      <c r="AO150" s="421" t="e">
        <f t="shared" si="18"/>
        <v>#DIV/0!</v>
      </c>
      <c r="AP150" s="421" t="e">
        <f t="shared" si="18"/>
        <v>#DIV/0!</v>
      </c>
      <c r="AQ150" s="421" t="e">
        <f t="shared" si="18"/>
        <v>#DIV/0!</v>
      </c>
      <c r="AR150" s="421" t="e">
        <f t="shared" si="18"/>
        <v>#DIV/0!</v>
      </c>
      <c r="AS150" s="421" t="e">
        <f t="shared" si="18"/>
        <v>#DIV/0!</v>
      </c>
      <c r="AT150" s="421" t="e">
        <f t="shared" si="18"/>
        <v>#DIV/0!</v>
      </c>
      <c r="AU150" s="421" t="e">
        <f t="shared" si="18"/>
        <v>#DIV/0!</v>
      </c>
      <c r="AV150" s="421" t="e">
        <f t="shared" si="18"/>
        <v>#DIV/0!</v>
      </c>
      <c r="AW150" s="421" t="e">
        <f t="shared" si="18"/>
        <v>#DIV/0!</v>
      </c>
      <c r="AX150" s="421" t="e">
        <f t="shared" si="18"/>
        <v>#DIV/0!</v>
      </c>
      <c r="AY150" s="421" t="e">
        <f t="shared" si="18"/>
        <v>#DIV/0!</v>
      </c>
      <c r="AZ150" s="421" t="e">
        <f t="shared" si="18"/>
        <v>#DIV/0!</v>
      </c>
      <c r="BA150" s="421" t="e">
        <f t="shared" si="18"/>
        <v>#DIV/0!</v>
      </c>
      <c r="BB150" s="421" t="e">
        <f t="shared" si="18"/>
        <v>#DIV/0!</v>
      </c>
      <c r="BC150" s="421" t="e">
        <f t="shared" si="18"/>
        <v>#DIV/0!</v>
      </c>
      <c r="BD150" s="421" t="e">
        <f t="shared" si="18"/>
        <v>#DIV/0!</v>
      </c>
      <c r="BE150" s="421" t="e">
        <f t="shared" si="18"/>
        <v>#DIV/0!</v>
      </c>
      <c r="BF150" s="421" t="e">
        <f t="shared" si="18"/>
        <v>#DIV/0!</v>
      </c>
      <c r="BG150" s="421" t="e">
        <f t="shared" si="18"/>
        <v>#DIV/0!</v>
      </c>
      <c r="BH150" s="421" t="e">
        <f t="shared" si="18"/>
        <v>#DIV/0!</v>
      </c>
      <c r="BI150" s="421" t="e">
        <f t="shared" si="18"/>
        <v>#DIV/0!</v>
      </c>
      <c r="BJ150" s="421" t="e">
        <f t="shared" si="18"/>
        <v>#DIV/0!</v>
      </c>
      <c r="BK150" s="421" t="e">
        <f t="shared" si="18"/>
        <v>#DIV/0!</v>
      </c>
      <c r="BL150" s="421" t="e">
        <f t="shared" si="18"/>
        <v>#DIV/0!</v>
      </c>
      <c r="BM150" s="421" t="e">
        <f t="shared" si="18"/>
        <v>#DIV/0!</v>
      </c>
      <c r="BN150" s="421" t="e">
        <f t="shared" si="18"/>
        <v>#DIV/0!</v>
      </c>
      <c r="BO150" s="421" t="e">
        <f t="shared" si="18"/>
        <v>#DIV/0!</v>
      </c>
      <c r="BP150" s="421" t="e">
        <f t="shared" si="18"/>
        <v>#DIV/0!</v>
      </c>
      <c r="BQ150" s="421" t="e">
        <f t="shared" ref="BQ150:CY150" si="19">AVERAGE(BQ38,BQ39,BQ40,BQ41,BQ42,BQ44,BQ45)</f>
        <v>#DIV/0!</v>
      </c>
      <c r="BR150" s="421" t="e">
        <f t="shared" si="19"/>
        <v>#DIV/0!</v>
      </c>
      <c r="BS150" s="421" t="e">
        <f t="shared" si="19"/>
        <v>#DIV/0!</v>
      </c>
      <c r="BT150" s="421" t="e">
        <f t="shared" si="19"/>
        <v>#DIV/0!</v>
      </c>
      <c r="BU150" s="421" t="e">
        <f t="shared" si="19"/>
        <v>#DIV/0!</v>
      </c>
      <c r="BV150" s="421" t="e">
        <f t="shared" si="19"/>
        <v>#DIV/0!</v>
      </c>
      <c r="BW150" s="421" t="e">
        <f t="shared" si="19"/>
        <v>#DIV/0!</v>
      </c>
      <c r="BX150" s="421" t="e">
        <f t="shared" si="19"/>
        <v>#DIV/0!</v>
      </c>
      <c r="BY150" s="421" t="e">
        <f t="shared" si="19"/>
        <v>#DIV/0!</v>
      </c>
      <c r="BZ150" s="421" t="e">
        <f t="shared" si="19"/>
        <v>#DIV/0!</v>
      </c>
      <c r="CA150" s="421" t="e">
        <f t="shared" si="19"/>
        <v>#DIV/0!</v>
      </c>
      <c r="CB150" s="421" t="e">
        <f t="shared" si="19"/>
        <v>#DIV/0!</v>
      </c>
      <c r="CC150" s="421" t="e">
        <f t="shared" si="19"/>
        <v>#DIV/0!</v>
      </c>
      <c r="CD150" s="421" t="e">
        <f t="shared" si="19"/>
        <v>#DIV/0!</v>
      </c>
      <c r="CE150" s="421" t="e">
        <f t="shared" si="19"/>
        <v>#DIV/0!</v>
      </c>
      <c r="CF150" s="421" t="e">
        <f t="shared" si="19"/>
        <v>#DIV/0!</v>
      </c>
      <c r="CG150" s="421" t="e">
        <f t="shared" si="19"/>
        <v>#DIV/0!</v>
      </c>
      <c r="CH150" s="421" t="e">
        <f t="shared" si="19"/>
        <v>#DIV/0!</v>
      </c>
      <c r="CI150" s="421" t="e">
        <f t="shared" si="19"/>
        <v>#DIV/0!</v>
      </c>
      <c r="CJ150" s="421" t="e">
        <f t="shared" si="19"/>
        <v>#DIV/0!</v>
      </c>
      <c r="CK150" s="421" t="e">
        <f t="shared" si="19"/>
        <v>#DIV/0!</v>
      </c>
      <c r="CL150" s="421" t="e">
        <f t="shared" si="19"/>
        <v>#DIV/0!</v>
      </c>
      <c r="CM150" s="421" t="e">
        <f t="shared" si="19"/>
        <v>#DIV/0!</v>
      </c>
      <c r="CN150" s="421" t="e">
        <f t="shared" si="19"/>
        <v>#DIV/0!</v>
      </c>
      <c r="CO150" s="421" t="e">
        <f t="shared" si="19"/>
        <v>#DIV/0!</v>
      </c>
      <c r="CP150" s="421" t="e">
        <f t="shared" si="19"/>
        <v>#DIV/0!</v>
      </c>
      <c r="CQ150" s="421" t="e">
        <f t="shared" si="19"/>
        <v>#DIV/0!</v>
      </c>
      <c r="CR150" s="421" t="e">
        <f t="shared" si="19"/>
        <v>#DIV/0!</v>
      </c>
      <c r="CS150" s="421" t="e">
        <f t="shared" si="19"/>
        <v>#DIV/0!</v>
      </c>
      <c r="CT150" s="421" t="e">
        <f t="shared" si="19"/>
        <v>#DIV/0!</v>
      </c>
      <c r="CU150" s="421" t="e">
        <f t="shared" si="19"/>
        <v>#DIV/0!</v>
      </c>
      <c r="CV150" s="421" t="e">
        <f t="shared" si="19"/>
        <v>#DIV/0!</v>
      </c>
      <c r="CW150" s="421" t="e">
        <f t="shared" si="19"/>
        <v>#DIV/0!</v>
      </c>
      <c r="CX150" s="421" t="e">
        <f t="shared" si="19"/>
        <v>#DIV/0!</v>
      </c>
      <c r="CY150" s="421" t="e">
        <f t="shared" si="19"/>
        <v>#DIV/0!</v>
      </c>
    </row>
    <row r="151" spans="1:103" x14ac:dyDescent="0.25">
      <c r="A151" s="442" t="s">
        <v>85</v>
      </c>
      <c r="B151" s="419"/>
      <c r="C151" s="420"/>
      <c r="D151" s="424" t="str">
        <f>IFERROR(AVERAGE(D53,D54,D55),"")</f>
        <v/>
      </c>
      <c r="E151" s="424" t="str">
        <f t="shared" ref="E151:BP151" si="20">IFERROR(AVERAGE(E53,E54,E55),"")</f>
        <v/>
      </c>
      <c r="F151" s="424" t="str">
        <f t="shared" si="20"/>
        <v/>
      </c>
      <c r="G151" s="424" t="str">
        <f t="shared" si="20"/>
        <v/>
      </c>
      <c r="H151" s="424" t="str">
        <f t="shared" si="20"/>
        <v/>
      </c>
      <c r="I151" s="424" t="str">
        <f t="shared" si="20"/>
        <v/>
      </c>
      <c r="J151" s="424" t="str">
        <f t="shared" si="20"/>
        <v/>
      </c>
      <c r="K151" s="424" t="str">
        <f t="shared" si="20"/>
        <v/>
      </c>
      <c r="L151" s="424" t="str">
        <f t="shared" si="20"/>
        <v/>
      </c>
      <c r="M151" s="424" t="str">
        <f t="shared" si="20"/>
        <v/>
      </c>
      <c r="N151" s="424" t="str">
        <f t="shared" si="20"/>
        <v/>
      </c>
      <c r="O151" s="424" t="str">
        <f t="shared" si="20"/>
        <v/>
      </c>
      <c r="P151" s="424" t="str">
        <f t="shared" si="20"/>
        <v/>
      </c>
      <c r="Q151" s="424" t="str">
        <f t="shared" si="20"/>
        <v/>
      </c>
      <c r="R151" s="424" t="str">
        <f t="shared" si="20"/>
        <v/>
      </c>
      <c r="S151" s="424" t="str">
        <f t="shared" si="20"/>
        <v/>
      </c>
      <c r="T151" s="424" t="str">
        <f t="shared" si="20"/>
        <v/>
      </c>
      <c r="U151" s="424" t="str">
        <f t="shared" si="20"/>
        <v/>
      </c>
      <c r="V151" s="424" t="str">
        <f t="shared" si="20"/>
        <v/>
      </c>
      <c r="W151" s="424" t="str">
        <f t="shared" si="20"/>
        <v/>
      </c>
      <c r="X151" s="424" t="str">
        <f t="shared" si="20"/>
        <v/>
      </c>
      <c r="Y151" s="424" t="str">
        <f t="shared" si="20"/>
        <v/>
      </c>
      <c r="Z151" s="424" t="str">
        <f t="shared" si="20"/>
        <v/>
      </c>
      <c r="AA151" s="424" t="str">
        <f t="shared" si="20"/>
        <v/>
      </c>
      <c r="AB151" s="424" t="str">
        <f t="shared" si="20"/>
        <v/>
      </c>
      <c r="AC151" s="424" t="str">
        <f t="shared" si="20"/>
        <v/>
      </c>
      <c r="AD151" s="424" t="str">
        <f t="shared" si="20"/>
        <v/>
      </c>
      <c r="AE151" s="424" t="str">
        <f t="shared" si="20"/>
        <v/>
      </c>
      <c r="AF151" s="424" t="str">
        <f t="shared" si="20"/>
        <v/>
      </c>
      <c r="AG151" s="424" t="str">
        <f t="shared" si="20"/>
        <v/>
      </c>
      <c r="AH151" s="424" t="str">
        <f t="shared" si="20"/>
        <v/>
      </c>
      <c r="AI151" s="424" t="str">
        <f t="shared" si="20"/>
        <v/>
      </c>
      <c r="AJ151" s="424" t="str">
        <f t="shared" si="20"/>
        <v/>
      </c>
      <c r="AK151" s="424" t="str">
        <f t="shared" si="20"/>
        <v/>
      </c>
      <c r="AL151" s="424" t="str">
        <f t="shared" si="20"/>
        <v/>
      </c>
      <c r="AM151" s="424" t="str">
        <f t="shared" si="20"/>
        <v/>
      </c>
      <c r="AN151" s="424" t="str">
        <f t="shared" si="20"/>
        <v/>
      </c>
      <c r="AO151" s="424" t="str">
        <f t="shared" si="20"/>
        <v/>
      </c>
      <c r="AP151" s="424" t="str">
        <f t="shared" si="20"/>
        <v/>
      </c>
      <c r="AQ151" s="424" t="str">
        <f t="shared" si="20"/>
        <v/>
      </c>
      <c r="AR151" s="424" t="str">
        <f t="shared" si="20"/>
        <v/>
      </c>
      <c r="AS151" s="424" t="str">
        <f t="shared" si="20"/>
        <v/>
      </c>
      <c r="AT151" s="424" t="str">
        <f t="shared" si="20"/>
        <v/>
      </c>
      <c r="AU151" s="424" t="str">
        <f t="shared" si="20"/>
        <v/>
      </c>
      <c r="AV151" s="424" t="str">
        <f t="shared" si="20"/>
        <v/>
      </c>
      <c r="AW151" s="424" t="str">
        <f t="shared" si="20"/>
        <v/>
      </c>
      <c r="AX151" s="424" t="str">
        <f t="shared" si="20"/>
        <v/>
      </c>
      <c r="AY151" s="424" t="str">
        <f t="shared" si="20"/>
        <v/>
      </c>
      <c r="AZ151" s="424" t="str">
        <f t="shared" si="20"/>
        <v/>
      </c>
      <c r="BA151" s="424" t="str">
        <f t="shared" si="20"/>
        <v/>
      </c>
      <c r="BB151" s="424" t="str">
        <f t="shared" si="20"/>
        <v/>
      </c>
      <c r="BC151" s="424" t="str">
        <f t="shared" si="20"/>
        <v/>
      </c>
      <c r="BD151" s="424" t="str">
        <f t="shared" si="20"/>
        <v/>
      </c>
      <c r="BE151" s="424" t="str">
        <f t="shared" si="20"/>
        <v/>
      </c>
      <c r="BF151" s="424" t="str">
        <f t="shared" si="20"/>
        <v/>
      </c>
      <c r="BG151" s="424" t="str">
        <f t="shared" si="20"/>
        <v/>
      </c>
      <c r="BH151" s="424" t="str">
        <f t="shared" si="20"/>
        <v/>
      </c>
      <c r="BI151" s="424" t="str">
        <f t="shared" si="20"/>
        <v/>
      </c>
      <c r="BJ151" s="424" t="str">
        <f t="shared" si="20"/>
        <v/>
      </c>
      <c r="BK151" s="424" t="str">
        <f t="shared" si="20"/>
        <v/>
      </c>
      <c r="BL151" s="424" t="str">
        <f t="shared" si="20"/>
        <v/>
      </c>
      <c r="BM151" s="424" t="str">
        <f t="shared" si="20"/>
        <v/>
      </c>
      <c r="BN151" s="424" t="str">
        <f t="shared" si="20"/>
        <v/>
      </c>
      <c r="BO151" s="424" t="str">
        <f t="shared" si="20"/>
        <v/>
      </c>
      <c r="BP151" s="424" t="str">
        <f t="shared" si="20"/>
        <v/>
      </c>
      <c r="BQ151" s="424" t="str">
        <f t="shared" ref="BQ151:CY151" si="21">IFERROR(AVERAGE(BQ53,BQ54,BQ55),"")</f>
        <v/>
      </c>
      <c r="BR151" s="424" t="str">
        <f t="shared" si="21"/>
        <v/>
      </c>
      <c r="BS151" s="424" t="str">
        <f t="shared" si="21"/>
        <v/>
      </c>
      <c r="BT151" s="424" t="str">
        <f t="shared" si="21"/>
        <v/>
      </c>
      <c r="BU151" s="424" t="str">
        <f t="shared" si="21"/>
        <v/>
      </c>
      <c r="BV151" s="424" t="str">
        <f t="shared" si="21"/>
        <v/>
      </c>
      <c r="BW151" s="424" t="str">
        <f t="shared" si="21"/>
        <v/>
      </c>
      <c r="BX151" s="424" t="str">
        <f t="shared" si="21"/>
        <v/>
      </c>
      <c r="BY151" s="424" t="str">
        <f t="shared" si="21"/>
        <v/>
      </c>
      <c r="BZ151" s="424" t="str">
        <f t="shared" si="21"/>
        <v/>
      </c>
      <c r="CA151" s="424" t="str">
        <f t="shared" si="21"/>
        <v/>
      </c>
      <c r="CB151" s="424" t="str">
        <f t="shared" si="21"/>
        <v/>
      </c>
      <c r="CC151" s="424" t="str">
        <f t="shared" si="21"/>
        <v/>
      </c>
      <c r="CD151" s="424" t="str">
        <f t="shared" si="21"/>
        <v/>
      </c>
      <c r="CE151" s="424" t="str">
        <f t="shared" si="21"/>
        <v/>
      </c>
      <c r="CF151" s="424" t="str">
        <f t="shared" si="21"/>
        <v/>
      </c>
      <c r="CG151" s="424" t="str">
        <f t="shared" si="21"/>
        <v/>
      </c>
      <c r="CH151" s="424" t="str">
        <f t="shared" si="21"/>
        <v/>
      </c>
      <c r="CI151" s="424" t="str">
        <f t="shared" si="21"/>
        <v/>
      </c>
      <c r="CJ151" s="424" t="str">
        <f t="shared" si="21"/>
        <v/>
      </c>
      <c r="CK151" s="424" t="str">
        <f t="shared" si="21"/>
        <v/>
      </c>
      <c r="CL151" s="424" t="str">
        <f t="shared" si="21"/>
        <v/>
      </c>
      <c r="CM151" s="424" t="str">
        <f t="shared" si="21"/>
        <v/>
      </c>
      <c r="CN151" s="424" t="str">
        <f t="shared" si="21"/>
        <v/>
      </c>
      <c r="CO151" s="424" t="str">
        <f t="shared" si="21"/>
        <v/>
      </c>
      <c r="CP151" s="424" t="str">
        <f t="shared" si="21"/>
        <v/>
      </c>
      <c r="CQ151" s="424" t="str">
        <f t="shared" si="21"/>
        <v/>
      </c>
      <c r="CR151" s="424" t="str">
        <f t="shared" si="21"/>
        <v/>
      </c>
      <c r="CS151" s="424" t="str">
        <f t="shared" si="21"/>
        <v/>
      </c>
      <c r="CT151" s="424" t="str">
        <f t="shared" si="21"/>
        <v/>
      </c>
      <c r="CU151" s="424" t="str">
        <f t="shared" si="21"/>
        <v/>
      </c>
      <c r="CV151" s="424" t="str">
        <f t="shared" si="21"/>
        <v/>
      </c>
      <c r="CW151" s="424" t="str">
        <f t="shared" si="21"/>
        <v/>
      </c>
      <c r="CX151" s="424" t="str">
        <f t="shared" si="21"/>
        <v/>
      </c>
      <c r="CY151" s="424" t="str">
        <f t="shared" si="21"/>
        <v/>
      </c>
    </row>
    <row r="152" spans="1:103" ht="9" customHeight="1" x14ac:dyDescent="0.25">
      <c r="A152" s="443"/>
      <c r="B152" s="406"/>
      <c r="C152" s="69"/>
      <c r="D152" s="407"/>
      <c r="E152" s="407"/>
      <c r="F152" s="407"/>
      <c r="G152" s="407"/>
      <c r="H152" s="407"/>
      <c r="I152" s="407"/>
      <c r="J152" s="407"/>
      <c r="K152" s="407"/>
      <c r="L152" s="407"/>
      <c r="M152" s="407"/>
      <c r="N152" s="407"/>
      <c r="O152" s="407"/>
      <c r="P152" s="407"/>
      <c r="Q152" s="407"/>
      <c r="R152" s="407"/>
      <c r="S152" s="407"/>
      <c r="T152" s="407"/>
      <c r="U152" s="407"/>
      <c r="V152" s="407"/>
      <c r="W152" s="407"/>
      <c r="X152" s="407"/>
      <c r="Y152" s="407"/>
      <c r="Z152" s="407"/>
      <c r="AA152" s="407"/>
      <c r="AB152" s="407"/>
      <c r="AC152" s="407"/>
      <c r="AD152" s="407"/>
      <c r="AE152" s="407"/>
      <c r="AF152" s="407"/>
      <c r="AG152" s="407"/>
      <c r="AH152" s="407"/>
      <c r="AI152" s="407"/>
      <c r="AJ152" s="407"/>
      <c r="AK152" s="407"/>
      <c r="AL152" s="407"/>
      <c r="AM152" s="407"/>
      <c r="AN152" s="407"/>
      <c r="AO152" s="407"/>
      <c r="AP152" s="407"/>
      <c r="AQ152" s="407"/>
      <c r="AR152" s="407"/>
      <c r="AS152" s="407"/>
      <c r="AT152" s="407"/>
      <c r="AU152" s="407"/>
      <c r="AV152" s="407"/>
      <c r="AW152" s="407"/>
      <c r="AX152" s="407"/>
      <c r="AY152" s="407"/>
      <c r="AZ152" s="407"/>
      <c r="BA152" s="407"/>
      <c r="BB152" s="407"/>
      <c r="BC152" s="407"/>
      <c r="BD152" s="407"/>
      <c r="BE152" s="407"/>
      <c r="BF152" s="407"/>
      <c r="BG152" s="407"/>
      <c r="BH152" s="407"/>
      <c r="BI152" s="407"/>
      <c r="BJ152" s="407"/>
      <c r="BK152" s="407"/>
      <c r="BL152" s="407"/>
      <c r="BM152" s="407"/>
      <c r="BN152" s="407"/>
      <c r="BO152" s="407"/>
      <c r="BP152" s="407"/>
      <c r="BQ152" s="407"/>
      <c r="BR152" s="407"/>
      <c r="BS152" s="407"/>
      <c r="BT152" s="407"/>
      <c r="BU152" s="407"/>
      <c r="BV152" s="407"/>
      <c r="BW152" s="407"/>
      <c r="BX152" s="407"/>
      <c r="BY152" s="407"/>
      <c r="BZ152" s="407"/>
      <c r="CA152" s="407"/>
      <c r="CB152" s="407"/>
      <c r="CC152" s="407"/>
      <c r="CD152" s="407"/>
      <c r="CE152" s="407"/>
      <c r="CF152" s="407"/>
      <c r="CG152" s="407"/>
      <c r="CH152" s="407"/>
      <c r="CI152" s="407"/>
      <c r="CJ152" s="407"/>
      <c r="CK152" s="407"/>
      <c r="CL152" s="407"/>
      <c r="CM152" s="407"/>
      <c r="CN152" s="407"/>
      <c r="CO152" s="407"/>
      <c r="CP152" s="407"/>
      <c r="CQ152" s="407"/>
      <c r="CR152" s="407"/>
      <c r="CS152" s="407"/>
      <c r="CT152" s="407"/>
      <c r="CU152" s="407"/>
      <c r="CV152" s="407"/>
      <c r="CW152" s="407"/>
      <c r="CX152" s="407"/>
      <c r="CY152" s="407"/>
    </row>
    <row r="153" spans="1:103" x14ac:dyDescent="0.25">
      <c r="A153" s="444" t="s">
        <v>451</v>
      </c>
      <c r="B153" s="416"/>
      <c r="C153" s="417"/>
      <c r="D153" s="422"/>
      <c r="E153" s="422"/>
      <c r="F153" s="422"/>
      <c r="G153" s="422"/>
      <c r="H153" s="422"/>
      <c r="I153" s="422"/>
      <c r="J153" s="422"/>
      <c r="K153" s="422"/>
      <c r="L153" s="422"/>
      <c r="M153" s="422"/>
      <c r="N153" s="422"/>
      <c r="O153" s="422"/>
      <c r="P153" s="422"/>
      <c r="Q153" s="422"/>
      <c r="R153" s="422"/>
      <c r="S153" s="422"/>
      <c r="T153" s="422"/>
      <c r="U153" s="422"/>
      <c r="V153" s="422"/>
      <c r="W153" s="422"/>
      <c r="X153" s="422"/>
      <c r="Y153" s="422"/>
      <c r="Z153" s="422"/>
      <c r="AA153" s="422"/>
      <c r="AB153" s="422"/>
      <c r="AC153" s="422"/>
      <c r="AD153" s="422"/>
      <c r="AE153" s="422"/>
      <c r="AF153" s="422"/>
      <c r="AG153" s="422"/>
      <c r="AH153" s="422"/>
      <c r="AI153" s="422"/>
      <c r="AJ153" s="422"/>
      <c r="AK153" s="422"/>
      <c r="AL153" s="422"/>
      <c r="AM153" s="422"/>
      <c r="AN153" s="422"/>
      <c r="AO153" s="422"/>
      <c r="AP153" s="422"/>
      <c r="AQ153" s="422"/>
      <c r="AR153" s="422"/>
      <c r="AS153" s="422"/>
      <c r="AT153" s="422"/>
      <c r="AU153" s="422"/>
      <c r="AV153" s="422"/>
      <c r="AW153" s="422"/>
      <c r="AX153" s="422"/>
      <c r="AY153" s="422"/>
      <c r="AZ153" s="422"/>
      <c r="BA153" s="422"/>
      <c r="BB153" s="422"/>
      <c r="BC153" s="422"/>
      <c r="BD153" s="422"/>
      <c r="BE153" s="422"/>
      <c r="BF153" s="422"/>
      <c r="BG153" s="422"/>
      <c r="BH153" s="422"/>
      <c r="BI153" s="422"/>
      <c r="BJ153" s="422"/>
      <c r="BK153" s="422"/>
      <c r="BL153" s="422"/>
      <c r="BM153" s="422"/>
      <c r="BN153" s="422"/>
      <c r="BO153" s="422"/>
      <c r="BP153" s="422"/>
      <c r="BQ153" s="422"/>
      <c r="BR153" s="422"/>
      <c r="BS153" s="422"/>
      <c r="BT153" s="422"/>
      <c r="BU153" s="422"/>
      <c r="BV153" s="422"/>
      <c r="BW153" s="422"/>
      <c r="BX153" s="422"/>
      <c r="BY153" s="422"/>
      <c r="BZ153" s="422"/>
      <c r="CA153" s="422"/>
      <c r="CB153" s="422"/>
      <c r="CC153" s="422"/>
      <c r="CD153" s="422"/>
      <c r="CE153" s="422"/>
      <c r="CF153" s="422"/>
      <c r="CG153" s="422"/>
      <c r="CH153" s="422"/>
      <c r="CI153" s="422"/>
      <c r="CJ153" s="422"/>
      <c r="CK153" s="422"/>
      <c r="CL153" s="422"/>
      <c r="CM153" s="422"/>
      <c r="CN153" s="422"/>
      <c r="CO153" s="422"/>
      <c r="CP153" s="422"/>
      <c r="CQ153" s="422"/>
      <c r="CR153" s="422"/>
      <c r="CS153" s="422"/>
      <c r="CT153" s="422"/>
      <c r="CU153" s="422"/>
      <c r="CV153" s="422"/>
      <c r="CW153" s="422"/>
      <c r="CX153" s="422"/>
      <c r="CY153" s="422"/>
    </row>
    <row r="154" spans="1:103" x14ac:dyDescent="0.25">
      <c r="A154" s="415" t="s">
        <v>81</v>
      </c>
      <c r="B154" s="416"/>
      <c r="C154" s="417"/>
      <c r="D154" s="423" t="str">
        <f>IFERROR(AVERAGE(D72,D74,D77,D78,D80,D82,D85,D86,D88,D90,D93,D94,D100,D101),"")</f>
        <v/>
      </c>
      <c r="E154" s="423" t="str">
        <f t="shared" ref="E154:BP154" si="22">IFERROR(AVERAGE(E72,E74,E77,E78,E80,E82,E85,E86,E88,E90,E93,E94,E100,E101),"")</f>
        <v/>
      </c>
      <c r="F154" s="423" t="str">
        <f t="shared" si="22"/>
        <v/>
      </c>
      <c r="G154" s="423" t="str">
        <f t="shared" si="22"/>
        <v/>
      </c>
      <c r="H154" s="423" t="str">
        <f t="shared" si="22"/>
        <v/>
      </c>
      <c r="I154" s="423" t="str">
        <f t="shared" si="22"/>
        <v/>
      </c>
      <c r="J154" s="423" t="str">
        <f t="shared" si="22"/>
        <v/>
      </c>
      <c r="K154" s="423" t="str">
        <f t="shared" si="22"/>
        <v/>
      </c>
      <c r="L154" s="423" t="str">
        <f t="shared" si="22"/>
        <v/>
      </c>
      <c r="M154" s="423" t="str">
        <f t="shared" si="22"/>
        <v/>
      </c>
      <c r="N154" s="423" t="str">
        <f t="shared" si="22"/>
        <v/>
      </c>
      <c r="O154" s="423" t="str">
        <f t="shared" si="22"/>
        <v/>
      </c>
      <c r="P154" s="423" t="str">
        <f t="shared" si="22"/>
        <v/>
      </c>
      <c r="Q154" s="423" t="str">
        <f t="shared" si="22"/>
        <v/>
      </c>
      <c r="R154" s="423" t="str">
        <f t="shared" si="22"/>
        <v/>
      </c>
      <c r="S154" s="423" t="str">
        <f t="shared" si="22"/>
        <v/>
      </c>
      <c r="T154" s="423" t="str">
        <f t="shared" si="22"/>
        <v/>
      </c>
      <c r="U154" s="423" t="str">
        <f t="shared" si="22"/>
        <v/>
      </c>
      <c r="V154" s="423" t="str">
        <f t="shared" si="22"/>
        <v/>
      </c>
      <c r="W154" s="423" t="str">
        <f t="shared" si="22"/>
        <v/>
      </c>
      <c r="X154" s="423" t="str">
        <f t="shared" si="22"/>
        <v/>
      </c>
      <c r="Y154" s="423" t="str">
        <f t="shared" si="22"/>
        <v/>
      </c>
      <c r="Z154" s="423" t="str">
        <f t="shared" si="22"/>
        <v/>
      </c>
      <c r="AA154" s="423" t="str">
        <f t="shared" si="22"/>
        <v/>
      </c>
      <c r="AB154" s="423" t="str">
        <f t="shared" si="22"/>
        <v/>
      </c>
      <c r="AC154" s="423" t="str">
        <f t="shared" si="22"/>
        <v/>
      </c>
      <c r="AD154" s="423" t="str">
        <f t="shared" si="22"/>
        <v/>
      </c>
      <c r="AE154" s="423" t="str">
        <f t="shared" si="22"/>
        <v/>
      </c>
      <c r="AF154" s="423" t="str">
        <f t="shared" si="22"/>
        <v/>
      </c>
      <c r="AG154" s="423" t="str">
        <f t="shared" si="22"/>
        <v/>
      </c>
      <c r="AH154" s="423" t="str">
        <f t="shared" si="22"/>
        <v/>
      </c>
      <c r="AI154" s="423" t="str">
        <f t="shared" si="22"/>
        <v/>
      </c>
      <c r="AJ154" s="423" t="str">
        <f t="shared" si="22"/>
        <v/>
      </c>
      <c r="AK154" s="423" t="str">
        <f t="shared" si="22"/>
        <v/>
      </c>
      <c r="AL154" s="423" t="str">
        <f t="shared" si="22"/>
        <v/>
      </c>
      <c r="AM154" s="423" t="str">
        <f t="shared" si="22"/>
        <v/>
      </c>
      <c r="AN154" s="423" t="str">
        <f t="shared" si="22"/>
        <v/>
      </c>
      <c r="AO154" s="423" t="str">
        <f t="shared" si="22"/>
        <v/>
      </c>
      <c r="AP154" s="423" t="str">
        <f t="shared" si="22"/>
        <v/>
      </c>
      <c r="AQ154" s="423" t="str">
        <f t="shared" si="22"/>
        <v/>
      </c>
      <c r="AR154" s="423" t="str">
        <f t="shared" si="22"/>
        <v/>
      </c>
      <c r="AS154" s="423" t="str">
        <f t="shared" si="22"/>
        <v/>
      </c>
      <c r="AT154" s="423" t="str">
        <f t="shared" si="22"/>
        <v/>
      </c>
      <c r="AU154" s="423" t="str">
        <f t="shared" si="22"/>
        <v/>
      </c>
      <c r="AV154" s="423" t="str">
        <f t="shared" si="22"/>
        <v/>
      </c>
      <c r="AW154" s="423" t="str">
        <f t="shared" si="22"/>
        <v/>
      </c>
      <c r="AX154" s="423" t="str">
        <f t="shared" si="22"/>
        <v/>
      </c>
      <c r="AY154" s="423" t="str">
        <f t="shared" si="22"/>
        <v/>
      </c>
      <c r="AZ154" s="423" t="str">
        <f t="shared" si="22"/>
        <v/>
      </c>
      <c r="BA154" s="423" t="str">
        <f t="shared" si="22"/>
        <v/>
      </c>
      <c r="BB154" s="423" t="str">
        <f t="shared" si="22"/>
        <v/>
      </c>
      <c r="BC154" s="423" t="str">
        <f t="shared" si="22"/>
        <v/>
      </c>
      <c r="BD154" s="423" t="str">
        <f t="shared" si="22"/>
        <v/>
      </c>
      <c r="BE154" s="423" t="str">
        <f t="shared" si="22"/>
        <v/>
      </c>
      <c r="BF154" s="423" t="str">
        <f t="shared" si="22"/>
        <v/>
      </c>
      <c r="BG154" s="423" t="str">
        <f t="shared" si="22"/>
        <v/>
      </c>
      <c r="BH154" s="423" t="str">
        <f t="shared" si="22"/>
        <v/>
      </c>
      <c r="BI154" s="423" t="str">
        <f t="shared" si="22"/>
        <v/>
      </c>
      <c r="BJ154" s="423" t="str">
        <f t="shared" si="22"/>
        <v/>
      </c>
      <c r="BK154" s="423" t="str">
        <f t="shared" si="22"/>
        <v/>
      </c>
      <c r="BL154" s="423" t="str">
        <f t="shared" si="22"/>
        <v/>
      </c>
      <c r="BM154" s="423" t="str">
        <f t="shared" si="22"/>
        <v/>
      </c>
      <c r="BN154" s="423" t="str">
        <f t="shared" si="22"/>
        <v/>
      </c>
      <c r="BO154" s="423" t="str">
        <f t="shared" si="22"/>
        <v/>
      </c>
      <c r="BP154" s="423" t="str">
        <f t="shared" si="22"/>
        <v/>
      </c>
      <c r="BQ154" s="423" t="str">
        <f t="shared" ref="BQ154:CY154" si="23">IFERROR(AVERAGE(BQ72,BQ74,BQ77,BQ78,BQ80,BQ82,BQ85,BQ86,BQ88,BQ90,BQ93,BQ94,BQ100,BQ101),"")</f>
        <v/>
      </c>
      <c r="BR154" s="423" t="str">
        <f t="shared" si="23"/>
        <v/>
      </c>
      <c r="BS154" s="423" t="str">
        <f t="shared" si="23"/>
        <v/>
      </c>
      <c r="BT154" s="423" t="str">
        <f t="shared" si="23"/>
        <v/>
      </c>
      <c r="BU154" s="423" t="str">
        <f t="shared" si="23"/>
        <v/>
      </c>
      <c r="BV154" s="423" t="str">
        <f t="shared" si="23"/>
        <v/>
      </c>
      <c r="BW154" s="423" t="str">
        <f t="shared" si="23"/>
        <v/>
      </c>
      <c r="BX154" s="423" t="str">
        <f t="shared" si="23"/>
        <v/>
      </c>
      <c r="BY154" s="423" t="str">
        <f t="shared" si="23"/>
        <v/>
      </c>
      <c r="BZ154" s="423" t="str">
        <f t="shared" si="23"/>
        <v/>
      </c>
      <c r="CA154" s="423" t="str">
        <f t="shared" si="23"/>
        <v/>
      </c>
      <c r="CB154" s="423" t="str">
        <f t="shared" si="23"/>
        <v/>
      </c>
      <c r="CC154" s="423" t="str">
        <f t="shared" si="23"/>
        <v/>
      </c>
      <c r="CD154" s="423" t="str">
        <f t="shared" si="23"/>
        <v/>
      </c>
      <c r="CE154" s="423" t="str">
        <f t="shared" si="23"/>
        <v/>
      </c>
      <c r="CF154" s="423" t="str">
        <f t="shared" si="23"/>
        <v/>
      </c>
      <c r="CG154" s="423" t="str">
        <f t="shared" si="23"/>
        <v/>
      </c>
      <c r="CH154" s="423" t="str">
        <f t="shared" si="23"/>
        <v/>
      </c>
      <c r="CI154" s="423" t="str">
        <f t="shared" si="23"/>
        <v/>
      </c>
      <c r="CJ154" s="423" t="str">
        <f t="shared" si="23"/>
        <v/>
      </c>
      <c r="CK154" s="423" t="str">
        <f t="shared" si="23"/>
        <v/>
      </c>
      <c r="CL154" s="423" t="str">
        <f t="shared" si="23"/>
        <v/>
      </c>
      <c r="CM154" s="423" t="str">
        <f t="shared" si="23"/>
        <v/>
      </c>
      <c r="CN154" s="423" t="str">
        <f t="shared" si="23"/>
        <v/>
      </c>
      <c r="CO154" s="423" t="str">
        <f t="shared" si="23"/>
        <v/>
      </c>
      <c r="CP154" s="423" t="str">
        <f t="shared" si="23"/>
        <v/>
      </c>
      <c r="CQ154" s="423" t="str">
        <f t="shared" si="23"/>
        <v/>
      </c>
      <c r="CR154" s="423" t="str">
        <f t="shared" si="23"/>
        <v/>
      </c>
      <c r="CS154" s="423" t="str">
        <f t="shared" si="23"/>
        <v/>
      </c>
      <c r="CT154" s="423" t="str">
        <f t="shared" si="23"/>
        <v/>
      </c>
      <c r="CU154" s="423" t="str">
        <f t="shared" si="23"/>
        <v/>
      </c>
      <c r="CV154" s="423" t="str">
        <f t="shared" si="23"/>
        <v/>
      </c>
      <c r="CW154" s="423" t="str">
        <f t="shared" si="23"/>
        <v/>
      </c>
      <c r="CX154" s="423" t="str">
        <f t="shared" si="23"/>
        <v/>
      </c>
      <c r="CY154" s="423" t="str">
        <f t="shared" si="23"/>
        <v/>
      </c>
    </row>
    <row r="155" spans="1:103" x14ac:dyDescent="0.25">
      <c r="A155" s="415" t="s">
        <v>82</v>
      </c>
      <c r="B155" s="416"/>
      <c r="C155" s="417"/>
      <c r="D155" s="422" t="str">
        <f>IFERROR(AVERAGE(D96,D156,D98,D99,D102,D103),"")</f>
        <v/>
      </c>
      <c r="E155" s="422" t="str">
        <f t="shared" ref="E155:BP155" si="24">IFERROR(AVERAGE(E96,E156,E98,E99,E102,E103),"")</f>
        <v/>
      </c>
      <c r="F155" s="422" t="str">
        <f t="shared" si="24"/>
        <v/>
      </c>
      <c r="G155" s="422" t="str">
        <f t="shared" si="24"/>
        <v/>
      </c>
      <c r="H155" s="422" t="str">
        <f t="shared" si="24"/>
        <v/>
      </c>
      <c r="I155" s="422" t="str">
        <f t="shared" si="24"/>
        <v/>
      </c>
      <c r="J155" s="422" t="str">
        <f t="shared" si="24"/>
        <v/>
      </c>
      <c r="K155" s="422" t="str">
        <f t="shared" si="24"/>
        <v/>
      </c>
      <c r="L155" s="422" t="str">
        <f t="shared" si="24"/>
        <v/>
      </c>
      <c r="M155" s="422" t="str">
        <f t="shared" si="24"/>
        <v/>
      </c>
      <c r="N155" s="422" t="str">
        <f t="shared" si="24"/>
        <v/>
      </c>
      <c r="O155" s="422" t="str">
        <f t="shared" si="24"/>
        <v/>
      </c>
      <c r="P155" s="422" t="str">
        <f t="shared" si="24"/>
        <v/>
      </c>
      <c r="Q155" s="422" t="str">
        <f t="shared" si="24"/>
        <v/>
      </c>
      <c r="R155" s="422" t="str">
        <f t="shared" si="24"/>
        <v/>
      </c>
      <c r="S155" s="422" t="str">
        <f t="shared" si="24"/>
        <v/>
      </c>
      <c r="T155" s="422" t="str">
        <f t="shared" si="24"/>
        <v/>
      </c>
      <c r="U155" s="422" t="str">
        <f t="shared" si="24"/>
        <v/>
      </c>
      <c r="V155" s="422" t="str">
        <f t="shared" si="24"/>
        <v/>
      </c>
      <c r="W155" s="422" t="str">
        <f t="shared" si="24"/>
        <v/>
      </c>
      <c r="X155" s="422" t="str">
        <f t="shared" si="24"/>
        <v/>
      </c>
      <c r="Y155" s="422" t="str">
        <f t="shared" si="24"/>
        <v/>
      </c>
      <c r="Z155" s="422" t="str">
        <f t="shared" si="24"/>
        <v/>
      </c>
      <c r="AA155" s="422" t="str">
        <f t="shared" si="24"/>
        <v/>
      </c>
      <c r="AB155" s="422" t="str">
        <f t="shared" si="24"/>
        <v/>
      </c>
      <c r="AC155" s="422" t="str">
        <f t="shared" si="24"/>
        <v/>
      </c>
      <c r="AD155" s="422" t="str">
        <f t="shared" si="24"/>
        <v/>
      </c>
      <c r="AE155" s="422" t="str">
        <f t="shared" si="24"/>
        <v/>
      </c>
      <c r="AF155" s="422" t="str">
        <f t="shared" si="24"/>
        <v/>
      </c>
      <c r="AG155" s="422" t="str">
        <f t="shared" si="24"/>
        <v/>
      </c>
      <c r="AH155" s="422" t="str">
        <f t="shared" si="24"/>
        <v/>
      </c>
      <c r="AI155" s="422" t="str">
        <f t="shared" si="24"/>
        <v/>
      </c>
      <c r="AJ155" s="422" t="str">
        <f t="shared" si="24"/>
        <v/>
      </c>
      <c r="AK155" s="422" t="str">
        <f t="shared" si="24"/>
        <v/>
      </c>
      <c r="AL155" s="422" t="str">
        <f t="shared" si="24"/>
        <v/>
      </c>
      <c r="AM155" s="422" t="str">
        <f t="shared" si="24"/>
        <v/>
      </c>
      <c r="AN155" s="422" t="str">
        <f t="shared" si="24"/>
        <v/>
      </c>
      <c r="AO155" s="422" t="str">
        <f t="shared" si="24"/>
        <v/>
      </c>
      <c r="AP155" s="422" t="str">
        <f t="shared" si="24"/>
        <v/>
      </c>
      <c r="AQ155" s="422" t="str">
        <f t="shared" si="24"/>
        <v/>
      </c>
      <c r="AR155" s="422" t="str">
        <f t="shared" si="24"/>
        <v/>
      </c>
      <c r="AS155" s="422" t="str">
        <f t="shared" si="24"/>
        <v/>
      </c>
      <c r="AT155" s="422" t="str">
        <f t="shared" si="24"/>
        <v/>
      </c>
      <c r="AU155" s="422" t="str">
        <f t="shared" si="24"/>
        <v/>
      </c>
      <c r="AV155" s="422" t="str">
        <f t="shared" si="24"/>
        <v/>
      </c>
      <c r="AW155" s="422" t="str">
        <f t="shared" si="24"/>
        <v/>
      </c>
      <c r="AX155" s="422" t="str">
        <f t="shared" si="24"/>
        <v/>
      </c>
      <c r="AY155" s="422" t="str">
        <f t="shared" si="24"/>
        <v/>
      </c>
      <c r="AZ155" s="422" t="str">
        <f t="shared" si="24"/>
        <v/>
      </c>
      <c r="BA155" s="422" t="str">
        <f t="shared" si="24"/>
        <v/>
      </c>
      <c r="BB155" s="422" t="str">
        <f t="shared" si="24"/>
        <v/>
      </c>
      <c r="BC155" s="422" t="str">
        <f t="shared" si="24"/>
        <v/>
      </c>
      <c r="BD155" s="422" t="str">
        <f t="shared" si="24"/>
        <v/>
      </c>
      <c r="BE155" s="422" t="str">
        <f t="shared" si="24"/>
        <v/>
      </c>
      <c r="BF155" s="422" t="str">
        <f t="shared" si="24"/>
        <v/>
      </c>
      <c r="BG155" s="422" t="str">
        <f t="shared" si="24"/>
        <v/>
      </c>
      <c r="BH155" s="422" t="str">
        <f t="shared" si="24"/>
        <v/>
      </c>
      <c r="BI155" s="422" t="str">
        <f t="shared" si="24"/>
        <v/>
      </c>
      <c r="BJ155" s="422" t="str">
        <f t="shared" si="24"/>
        <v/>
      </c>
      <c r="BK155" s="422" t="str">
        <f t="shared" si="24"/>
        <v/>
      </c>
      <c r="BL155" s="422" t="str">
        <f t="shared" si="24"/>
        <v/>
      </c>
      <c r="BM155" s="422" t="str">
        <f t="shared" si="24"/>
        <v/>
      </c>
      <c r="BN155" s="422" t="str">
        <f t="shared" si="24"/>
        <v/>
      </c>
      <c r="BO155" s="422" t="str">
        <f t="shared" si="24"/>
        <v/>
      </c>
      <c r="BP155" s="422" t="str">
        <f t="shared" si="24"/>
        <v/>
      </c>
      <c r="BQ155" s="422" t="str">
        <f t="shared" ref="BQ155:CY155" si="25">IFERROR(AVERAGE(BQ96,BQ156,BQ98,BQ99,BQ102,BQ103),"")</f>
        <v/>
      </c>
      <c r="BR155" s="422" t="str">
        <f t="shared" si="25"/>
        <v/>
      </c>
      <c r="BS155" s="422" t="str">
        <f t="shared" si="25"/>
        <v/>
      </c>
      <c r="BT155" s="422" t="str">
        <f t="shared" si="25"/>
        <v/>
      </c>
      <c r="BU155" s="422" t="str">
        <f t="shared" si="25"/>
        <v/>
      </c>
      <c r="BV155" s="422" t="str">
        <f t="shared" si="25"/>
        <v/>
      </c>
      <c r="BW155" s="422" t="str">
        <f t="shared" si="25"/>
        <v/>
      </c>
      <c r="BX155" s="422" t="str">
        <f t="shared" si="25"/>
        <v/>
      </c>
      <c r="BY155" s="422" t="str">
        <f t="shared" si="25"/>
        <v/>
      </c>
      <c r="BZ155" s="422" t="str">
        <f t="shared" si="25"/>
        <v/>
      </c>
      <c r="CA155" s="422" t="str">
        <f t="shared" si="25"/>
        <v/>
      </c>
      <c r="CB155" s="422" t="str">
        <f t="shared" si="25"/>
        <v/>
      </c>
      <c r="CC155" s="422" t="str">
        <f t="shared" si="25"/>
        <v/>
      </c>
      <c r="CD155" s="422" t="str">
        <f t="shared" si="25"/>
        <v/>
      </c>
      <c r="CE155" s="422" t="str">
        <f t="shared" si="25"/>
        <v/>
      </c>
      <c r="CF155" s="422" t="str">
        <f t="shared" si="25"/>
        <v/>
      </c>
      <c r="CG155" s="422" t="str">
        <f t="shared" si="25"/>
        <v/>
      </c>
      <c r="CH155" s="422" t="str">
        <f t="shared" si="25"/>
        <v/>
      </c>
      <c r="CI155" s="422" t="str">
        <f t="shared" si="25"/>
        <v/>
      </c>
      <c r="CJ155" s="422" t="str">
        <f t="shared" si="25"/>
        <v/>
      </c>
      <c r="CK155" s="422" t="str">
        <f t="shared" si="25"/>
        <v/>
      </c>
      <c r="CL155" s="422" t="str">
        <f t="shared" si="25"/>
        <v/>
      </c>
      <c r="CM155" s="422" t="str">
        <f t="shared" si="25"/>
        <v/>
      </c>
      <c r="CN155" s="422" t="str">
        <f t="shared" si="25"/>
        <v/>
      </c>
      <c r="CO155" s="422" t="str">
        <f t="shared" si="25"/>
        <v/>
      </c>
      <c r="CP155" s="422" t="str">
        <f t="shared" si="25"/>
        <v/>
      </c>
      <c r="CQ155" s="422" t="str">
        <f t="shared" si="25"/>
        <v/>
      </c>
      <c r="CR155" s="422" t="str">
        <f t="shared" si="25"/>
        <v/>
      </c>
      <c r="CS155" s="422" t="str">
        <f t="shared" si="25"/>
        <v/>
      </c>
      <c r="CT155" s="422" t="str">
        <f t="shared" si="25"/>
        <v/>
      </c>
      <c r="CU155" s="422" t="str">
        <f t="shared" si="25"/>
        <v/>
      </c>
      <c r="CV155" s="422" t="str">
        <f t="shared" si="25"/>
        <v/>
      </c>
      <c r="CW155" s="422" t="str">
        <f t="shared" si="25"/>
        <v/>
      </c>
      <c r="CX155" s="422" t="str">
        <f t="shared" si="25"/>
        <v/>
      </c>
      <c r="CY155" s="422" t="str">
        <f t="shared" si="25"/>
        <v/>
      </c>
    </row>
    <row r="156" spans="1:103" hidden="1" x14ac:dyDescent="0.25">
      <c r="A156" s="415" t="s">
        <v>337</v>
      </c>
      <c r="B156" s="416"/>
      <c r="C156" s="417"/>
      <c r="D156" s="422" t="str">
        <f>IF(D97&gt;0,8-D97,"")</f>
        <v/>
      </c>
      <c r="E156" s="422" t="str">
        <f t="shared" ref="E156:BP156" si="26">IF(E97&gt;0,8-E97,"")</f>
        <v/>
      </c>
      <c r="F156" s="422" t="str">
        <f t="shared" si="26"/>
        <v/>
      </c>
      <c r="G156" s="422" t="str">
        <f t="shared" si="26"/>
        <v/>
      </c>
      <c r="H156" s="422" t="str">
        <f t="shared" si="26"/>
        <v/>
      </c>
      <c r="I156" s="422" t="str">
        <f t="shared" si="26"/>
        <v/>
      </c>
      <c r="J156" s="422" t="str">
        <f t="shared" si="26"/>
        <v/>
      </c>
      <c r="K156" s="422" t="str">
        <f t="shared" si="26"/>
        <v/>
      </c>
      <c r="L156" s="422" t="str">
        <f t="shared" si="26"/>
        <v/>
      </c>
      <c r="M156" s="422" t="str">
        <f t="shared" si="26"/>
        <v/>
      </c>
      <c r="N156" s="422" t="str">
        <f t="shared" si="26"/>
        <v/>
      </c>
      <c r="O156" s="422" t="str">
        <f t="shared" si="26"/>
        <v/>
      </c>
      <c r="P156" s="422" t="str">
        <f t="shared" si="26"/>
        <v/>
      </c>
      <c r="Q156" s="422" t="str">
        <f t="shared" si="26"/>
        <v/>
      </c>
      <c r="R156" s="422" t="str">
        <f t="shared" si="26"/>
        <v/>
      </c>
      <c r="S156" s="422" t="str">
        <f t="shared" si="26"/>
        <v/>
      </c>
      <c r="T156" s="422" t="str">
        <f t="shared" si="26"/>
        <v/>
      </c>
      <c r="U156" s="422" t="str">
        <f t="shared" si="26"/>
        <v/>
      </c>
      <c r="V156" s="422" t="str">
        <f t="shared" si="26"/>
        <v/>
      </c>
      <c r="W156" s="422" t="str">
        <f t="shared" si="26"/>
        <v/>
      </c>
      <c r="X156" s="422" t="str">
        <f t="shared" si="26"/>
        <v/>
      </c>
      <c r="Y156" s="422" t="str">
        <f t="shared" si="26"/>
        <v/>
      </c>
      <c r="Z156" s="422" t="str">
        <f t="shared" si="26"/>
        <v/>
      </c>
      <c r="AA156" s="422" t="str">
        <f t="shared" si="26"/>
        <v/>
      </c>
      <c r="AB156" s="422" t="str">
        <f t="shared" si="26"/>
        <v/>
      </c>
      <c r="AC156" s="422" t="str">
        <f t="shared" si="26"/>
        <v/>
      </c>
      <c r="AD156" s="422" t="str">
        <f t="shared" si="26"/>
        <v/>
      </c>
      <c r="AE156" s="422" t="str">
        <f t="shared" si="26"/>
        <v/>
      </c>
      <c r="AF156" s="422" t="str">
        <f t="shared" si="26"/>
        <v/>
      </c>
      <c r="AG156" s="422" t="str">
        <f t="shared" si="26"/>
        <v/>
      </c>
      <c r="AH156" s="422" t="str">
        <f t="shared" si="26"/>
        <v/>
      </c>
      <c r="AI156" s="422" t="str">
        <f t="shared" si="26"/>
        <v/>
      </c>
      <c r="AJ156" s="422" t="str">
        <f t="shared" si="26"/>
        <v/>
      </c>
      <c r="AK156" s="422" t="str">
        <f t="shared" si="26"/>
        <v/>
      </c>
      <c r="AL156" s="422" t="str">
        <f t="shared" si="26"/>
        <v/>
      </c>
      <c r="AM156" s="422" t="str">
        <f t="shared" si="26"/>
        <v/>
      </c>
      <c r="AN156" s="422" t="str">
        <f t="shared" si="26"/>
        <v/>
      </c>
      <c r="AO156" s="422" t="str">
        <f t="shared" si="26"/>
        <v/>
      </c>
      <c r="AP156" s="422" t="str">
        <f t="shared" si="26"/>
        <v/>
      </c>
      <c r="AQ156" s="422" t="str">
        <f t="shared" si="26"/>
        <v/>
      </c>
      <c r="AR156" s="422" t="str">
        <f t="shared" si="26"/>
        <v/>
      </c>
      <c r="AS156" s="422" t="str">
        <f t="shared" si="26"/>
        <v/>
      </c>
      <c r="AT156" s="422" t="str">
        <f t="shared" si="26"/>
        <v/>
      </c>
      <c r="AU156" s="422" t="str">
        <f t="shared" si="26"/>
        <v/>
      </c>
      <c r="AV156" s="422" t="str">
        <f t="shared" si="26"/>
        <v/>
      </c>
      <c r="AW156" s="422" t="str">
        <f t="shared" si="26"/>
        <v/>
      </c>
      <c r="AX156" s="422" t="str">
        <f t="shared" si="26"/>
        <v/>
      </c>
      <c r="AY156" s="422" t="str">
        <f t="shared" si="26"/>
        <v/>
      </c>
      <c r="AZ156" s="422" t="str">
        <f t="shared" si="26"/>
        <v/>
      </c>
      <c r="BA156" s="422" t="str">
        <f t="shared" si="26"/>
        <v/>
      </c>
      <c r="BB156" s="422" t="str">
        <f t="shared" si="26"/>
        <v/>
      </c>
      <c r="BC156" s="422" t="str">
        <f t="shared" si="26"/>
        <v/>
      </c>
      <c r="BD156" s="422" t="str">
        <f t="shared" si="26"/>
        <v/>
      </c>
      <c r="BE156" s="422" t="str">
        <f t="shared" si="26"/>
        <v/>
      </c>
      <c r="BF156" s="422" t="str">
        <f t="shared" si="26"/>
        <v/>
      </c>
      <c r="BG156" s="422" t="str">
        <f t="shared" si="26"/>
        <v/>
      </c>
      <c r="BH156" s="422" t="str">
        <f t="shared" si="26"/>
        <v/>
      </c>
      <c r="BI156" s="422" t="str">
        <f t="shared" si="26"/>
        <v/>
      </c>
      <c r="BJ156" s="422" t="str">
        <f t="shared" si="26"/>
        <v/>
      </c>
      <c r="BK156" s="422" t="str">
        <f t="shared" si="26"/>
        <v/>
      </c>
      <c r="BL156" s="422" t="str">
        <f t="shared" si="26"/>
        <v/>
      </c>
      <c r="BM156" s="422" t="str">
        <f t="shared" si="26"/>
        <v/>
      </c>
      <c r="BN156" s="422" t="str">
        <f t="shared" si="26"/>
        <v/>
      </c>
      <c r="BO156" s="422" t="str">
        <f t="shared" si="26"/>
        <v/>
      </c>
      <c r="BP156" s="422" t="str">
        <f t="shared" si="26"/>
        <v/>
      </c>
      <c r="BQ156" s="422" t="str">
        <f t="shared" ref="BQ156:CY156" si="27">IF(BQ97&gt;0,8-BQ97,"")</f>
        <v/>
      </c>
      <c r="BR156" s="422" t="str">
        <f t="shared" si="27"/>
        <v/>
      </c>
      <c r="BS156" s="422" t="str">
        <f t="shared" si="27"/>
        <v/>
      </c>
      <c r="BT156" s="422" t="str">
        <f t="shared" si="27"/>
        <v/>
      </c>
      <c r="BU156" s="422" t="str">
        <f t="shared" si="27"/>
        <v/>
      </c>
      <c r="BV156" s="422" t="str">
        <f t="shared" si="27"/>
        <v/>
      </c>
      <c r="BW156" s="422" t="str">
        <f t="shared" si="27"/>
        <v/>
      </c>
      <c r="BX156" s="422" t="str">
        <f t="shared" si="27"/>
        <v/>
      </c>
      <c r="BY156" s="422" t="str">
        <f t="shared" si="27"/>
        <v/>
      </c>
      <c r="BZ156" s="422" t="str">
        <f t="shared" si="27"/>
        <v/>
      </c>
      <c r="CA156" s="422" t="str">
        <f t="shared" si="27"/>
        <v/>
      </c>
      <c r="CB156" s="422" t="str">
        <f t="shared" si="27"/>
        <v/>
      </c>
      <c r="CC156" s="422" t="str">
        <f t="shared" si="27"/>
        <v/>
      </c>
      <c r="CD156" s="422" t="str">
        <f t="shared" si="27"/>
        <v/>
      </c>
      <c r="CE156" s="422" t="str">
        <f t="shared" si="27"/>
        <v/>
      </c>
      <c r="CF156" s="422" t="str">
        <f t="shared" si="27"/>
        <v/>
      </c>
      <c r="CG156" s="422" t="str">
        <f t="shared" si="27"/>
        <v/>
      </c>
      <c r="CH156" s="422" t="str">
        <f t="shared" si="27"/>
        <v/>
      </c>
      <c r="CI156" s="422" t="str">
        <f t="shared" si="27"/>
        <v/>
      </c>
      <c r="CJ156" s="422" t="str">
        <f t="shared" si="27"/>
        <v/>
      </c>
      <c r="CK156" s="422" t="str">
        <f t="shared" si="27"/>
        <v/>
      </c>
      <c r="CL156" s="422" t="str">
        <f t="shared" si="27"/>
        <v/>
      </c>
      <c r="CM156" s="422" t="str">
        <f t="shared" si="27"/>
        <v/>
      </c>
      <c r="CN156" s="422" t="str">
        <f t="shared" si="27"/>
        <v/>
      </c>
      <c r="CO156" s="422" t="str">
        <f t="shared" si="27"/>
        <v/>
      </c>
      <c r="CP156" s="422" t="str">
        <f t="shared" si="27"/>
        <v/>
      </c>
      <c r="CQ156" s="422" t="str">
        <f t="shared" si="27"/>
        <v/>
      </c>
      <c r="CR156" s="422" t="str">
        <f t="shared" si="27"/>
        <v/>
      </c>
      <c r="CS156" s="422" t="str">
        <f t="shared" si="27"/>
        <v/>
      </c>
      <c r="CT156" s="422" t="str">
        <f t="shared" si="27"/>
        <v/>
      </c>
      <c r="CU156" s="422" t="str">
        <f t="shared" si="27"/>
        <v/>
      </c>
      <c r="CV156" s="422" t="str">
        <f t="shared" si="27"/>
        <v/>
      </c>
      <c r="CW156" s="422" t="str">
        <f t="shared" si="27"/>
        <v/>
      </c>
      <c r="CX156" s="422" t="str">
        <f t="shared" si="27"/>
        <v/>
      </c>
      <c r="CY156" s="422" t="str">
        <f t="shared" si="27"/>
        <v/>
      </c>
    </row>
    <row r="157" spans="1:103" x14ac:dyDescent="0.25">
      <c r="A157" s="415" t="s">
        <v>83</v>
      </c>
      <c r="B157" s="416"/>
      <c r="C157" s="417"/>
      <c r="D157" s="423" t="str">
        <f>IFERROR(AVERAGE(D73,D75,D76,D79,D81,D83,D84,D87,D89,D91,D92,D95,D122,D123,D124,D125),"")</f>
        <v/>
      </c>
      <c r="E157" s="423" t="str">
        <f t="shared" ref="E157:BP157" si="28">IFERROR(AVERAGE(E73,E75,E76,E79,E81,E83,E84,E87,E89,E91,E92,E95,E122,E123,E124,E125),"")</f>
        <v/>
      </c>
      <c r="F157" s="423" t="str">
        <f t="shared" si="28"/>
        <v/>
      </c>
      <c r="G157" s="423" t="str">
        <f t="shared" si="28"/>
        <v/>
      </c>
      <c r="H157" s="423" t="str">
        <f t="shared" si="28"/>
        <v/>
      </c>
      <c r="I157" s="423" t="str">
        <f t="shared" si="28"/>
        <v/>
      </c>
      <c r="J157" s="423" t="str">
        <f t="shared" si="28"/>
        <v/>
      </c>
      <c r="K157" s="423" t="str">
        <f t="shared" si="28"/>
        <v/>
      </c>
      <c r="L157" s="423" t="str">
        <f t="shared" si="28"/>
        <v/>
      </c>
      <c r="M157" s="423" t="str">
        <f t="shared" si="28"/>
        <v/>
      </c>
      <c r="N157" s="423" t="str">
        <f t="shared" si="28"/>
        <v/>
      </c>
      <c r="O157" s="423" t="str">
        <f t="shared" si="28"/>
        <v/>
      </c>
      <c r="P157" s="423" t="str">
        <f t="shared" si="28"/>
        <v/>
      </c>
      <c r="Q157" s="423" t="str">
        <f t="shared" si="28"/>
        <v/>
      </c>
      <c r="R157" s="423" t="str">
        <f t="shared" si="28"/>
        <v/>
      </c>
      <c r="S157" s="423" t="str">
        <f t="shared" si="28"/>
        <v/>
      </c>
      <c r="T157" s="423" t="str">
        <f t="shared" si="28"/>
        <v/>
      </c>
      <c r="U157" s="423" t="str">
        <f t="shared" si="28"/>
        <v/>
      </c>
      <c r="V157" s="423" t="str">
        <f t="shared" si="28"/>
        <v/>
      </c>
      <c r="W157" s="423" t="str">
        <f t="shared" si="28"/>
        <v/>
      </c>
      <c r="X157" s="423" t="str">
        <f t="shared" si="28"/>
        <v/>
      </c>
      <c r="Y157" s="423" t="str">
        <f t="shared" si="28"/>
        <v/>
      </c>
      <c r="Z157" s="423" t="str">
        <f t="shared" si="28"/>
        <v/>
      </c>
      <c r="AA157" s="423" t="str">
        <f t="shared" si="28"/>
        <v/>
      </c>
      <c r="AB157" s="423" t="str">
        <f t="shared" si="28"/>
        <v/>
      </c>
      <c r="AC157" s="423" t="str">
        <f t="shared" si="28"/>
        <v/>
      </c>
      <c r="AD157" s="423" t="str">
        <f t="shared" si="28"/>
        <v/>
      </c>
      <c r="AE157" s="423" t="str">
        <f t="shared" si="28"/>
        <v/>
      </c>
      <c r="AF157" s="423" t="str">
        <f t="shared" si="28"/>
        <v/>
      </c>
      <c r="AG157" s="423" t="str">
        <f t="shared" si="28"/>
        <v/>
      </c>
      <c r="AH157" s="423" t="str">
        <f t="shared" si="28"/>
        <v/>
      </c>
      <c r="AI157" s="423" t="str">
        <f t="shared" si="28"/>
        <v/>
      </c>
      <c r="AJ157" s="423" t="str">
        <f t="shared" si="28"/>
        <v/>
      </c>
      <c r="AK157" s="423" t="str">
        <f t="shared" si="28"/>
        <v/>
      </c>
      <c r="AL157" s="423" t="str">
        <f t="shared" si="28"/>
        <v/>
      </c>
      <c r="AM157" s="423" t="str">
        <f t="shared" si="28"/>
        <v/>
      </c>
      <c r="AN157" s="423" t="str">
        <f t="shared" si="28"/>
        <v/>
      </c>
      <c r="AO157" s="423" t="str">
        <f t="shared" si="28"/>
        <v/>
      </c>
      <c r="AP157" s="423" t="str">
        <f t="shared" si="28"/>
        <v/>
      </c>
      <c r="AQ157" s="423" t="str">
        <f t="shared" si="28"/>
        <v/>
      </c>
      <c r="AR157" s="423" t="str">
        <f t="shared" si="28"/>
        <v/>
      </c>
      <c r="AS157" s="423" t="str">
        <f t="shared" si="28"/>
        <v/>
      </c>
      <c r="AT157" s="423" t="str">
        <f t="shared" si="28"/>
        <v/>
      </c>
      <c r="AU157" s="423" t="str">
        <f t="shared" si="28"/>
        <v/>
      </c>
      <c r="AV157" s="423" t="str">
        <f t="shared" si="28"/>
        <v/>
      </c>
      <c r="AW157" s="423" t="str">
        <f t="shared" si="28"/>
        <v/>
      </c>
      <c r="AX157" s="423" t="str">
        <f t="shared" si="28"/>
        <v/>
      </c>
      <c r="AY157" s="423" t="str">
        <f t="shared" si="28"/>
        <v/>
      </c>
      <c r="AZ157" s="423" t="str">
        <f t="shared" si="28"/>
        <v/>
      </c>
      <c r="BA157" s="423" t="str">
        <f t="shared" si="28"/>
        <v/>
      </c>
      <c r="BB157" s="423" t="str">
        <f t="shared" si="28"/>
        <v/>
      </c>
      <c r="BC157" s="423" t="str">
        <f t="shared" si="28"/>
        <v/>
      </c>
      <c r="BD157" s="423" t="str">
        <f t="shared" si="28"/>
        <v/>
      </c>
      <c r="BE157" s="423" t="str">
        <f t="shared" si="28"/>
        <v/>
      </c>
      <c r="BF157" s="423" t="str">
        <f t="shared" si="28"/>
        <v/>
      </c>
      <c r="BG157" s="423" t="str">
        <f t="shared" si="28"/>
        <v/>
      </c>
      <c r="BH157" s="423" t="str">
        <f t="shared" si="28"/>
        <v/>
      </c>
      <c r="BI157" s="423" t="str">
        <f t="shared" si="28"/>
        <v/>
      </c>
      <c r="BJ157" s="423" t="str">
        <f t="shared" si="28"/>
        <v/>
      </c>
      <c r="BK157" s="423" t="str">
        <f t="shared" si="28"/>
        <v/>
      </c>
      <c r="BL157" s="423" t="str">
        <f t="shared" si="28"/>
        <v/>
      </c>
      <c r="BM157" s="423" t="str">
        <f t="shared" si="28"/>
        <v/>
      </c>
      <c r="BN157" s="423" t="str">
        <f t="shared" si="28"/>
        <v/>
      </c>
      <c r="BO157" s="423" t="str">
        <f t="shared" si="28"/>
        <v/>
      </c>
      <c r="BP157" s="423" t="str">
        <f t="shared" si="28"/>
        <v/>
      </c>
      <c r="BQ157" s="423" t="str">
        <f t="shared" ref="BQ157:CY157" si="29">IFERROR(AVERAGE(BQ73,BQ75,BQ76,BQ79,BQ81,BQ83,BQ84,BQ87,BQ89,BQ91,BQ92,BQ95,BQ122,BQ123,BQ124,BQ125),"")</f>
        <v/>
      </c>
      <c r="BR157" s="423" t="str">
        <f t="shared" si="29"/>
        <v/>
      </c>
      <c r="BS157" s="423" t="str">
        <f t="shared" si="29"/>
        <v/>
      </c>
      <c r="BT157" s="423" t="str">
        <f t="shared" si="29"/>
        <v/>
      </c>
      <c r="BU157" s="423" t="str">
        <f t="shared" si="29"/>
        <v/>
      </c>
      <c r="BV157" s="423" t="str">
        <f t="shared" si="29"/>
        <v/>
      </c>
      <c r="BW157" s="423" t="str">
        <f t="shared" si="29"/>
        <v/>
      </c>
      <c r="BX157" s="423" t="str">
        <f t="shared" si="29"/>
        <v/>
      </c>
      <c r="BY157" s="423" t="str">
        <f t="shared" si="29"/>
        <v/>
      </c>
      <c r="BZ157" s="423" t="str">
        <f t="shared" si="29"/>
        <v/>
      </c>
      <c r="CA157" s="423" t="str">
        <f t="shared" si="29"/>
        <v/>
      </c>
      <c r="CB157" s="423" t="str">
        <f t="shared" si="29"/>
        <v/>
      </c>
      <c r="CC157" s="423" t="str">
        <f t="shared" si="29"/>
        <v/>
      </c>
      <c r="CD157" s="423" t="str">
        <f t="shared" si="29"/>
        <v/>
      </c>
      <c r="CE157" s="423" t="str">
        <f t="shared" si="29"/>
        <v/>
      </c>
      <c r="CF157" s="423" t="str">
        <f t="shared" si="29"/>
        <v/>
      </c>
      <c r="CG157" s="423" t="str">
        <f t="shared" si="29"/>
        <v/>
      </c>
      <c r="CH157" s="423" t="str">
        <f t="shared" si="29"/>
        <v/>
      </c>
      <c r="CI157" s="423" t="str">
        <f t="shared" si="29"/>
        <v/>
      </c>
      <c r="CJ157" s="423" t="str">
        <f t="shared" si="29"/>
        <v/>
      </c>
      <c r="CK157" s="423" t="str">
        <f t="shared" si="29"/>
        <v/>
      </c>
      <c r="CL157" s="423" t="str">
        <f t="shared" si="29"/>
        <v/>
      </c>
      <c r="CM157" s="423" t="str">
        <f t="shared" si="29"/>
        <v/>
      </c>
      <c r="CN157" s="423" t="str">
        <f t="shared" si="29"/>
        <v/>
      </c>
      <c r="CO157" s="423" t="str">
        <f t="shared" si="29"/>
        <v/>
      </c>
      <c r="CP157" s="423" t="str">
        <f t="shared" si="29"/>
        <v/>
      </c>
      <c r="CQ157" s="423" t="str">
        <f t="shared" si="29"/>
        <v/>
      </c>
      <c r="CR157" s="423" t="str">
        <f t="shared" si="29"/>
        <v/>
      </c>
      <c r="CS157" s="423" t="str">
        <f t="shared" si="29"/>
        <v/>
      </c>
      <c r="CT157" s="423" t="str">
        <f t="shared" si="29"/>
        <v/>
      </c>
      <c r="CU157" s="423" t="str">
        <f t="shared" si="29"/>
        <v/>
      </c>
      <c r="CV157" s="423" t="str">
        <f t="shared" si="29"/>
        <v/>
      </c>
      <c r="CW157" s="423" t="str">
        <f t="shared" si="29"/>
        <v/>
      </c>
      <c r="CX157" s="423" t="str">
        <f t="shared" si="29"/>
        <v/>
      </c>
      <c r="CY157" s="423" t="str">
        <f t="shared" si="29"/>
        <v/>
      </c>
    </row>
    <row r="158" spans="1:103" x14ac:dyDescent="0.25">
      <c r="A158" s="415" t="s">
        <v>84</v>
      </c>
      <c r="B158" s="416"/>
      <c r="C158" s="417"/>
      <c r="D158" s="422" t="str">
        <f>IFERROR((D159*4+D160*7)/11,"")</f>
        <v/>
      </c>
      <c r="E158" s="422" t="str">
        <f t="shared" ref="E158:BP158" si="30">IFERROR((E159*4+E160*7)/11,"")</f>
        <v/>
      </c>
      <c r="F158" s="422" t="str">
        <f t="shared" si="30"/>
        <v/>
      </c>
      <c r="G158" s="422" t="str">
        <f t="shared" si="30"/>
        <v/>
      </c>
      <c r="H158" s="422" t="str">
        <f t="shared" si="30"/>
        <v/>
      </c>
      <c r="I158" s="422" t="str">
        <f t="shared" si="30"/>
        <v/>
      </c>
      <c r="J158" s="422" t="str">
        <f t="shared" si="30"/>
        <v/>
      </c>
      <c r="K158" s="422" t="str">
        <f t="shared" si="30"/>
        <v/>
      </c>
      <c r="L158" s="422" t="str">
        <f t="shared" si="30"/>
        <v/>
      </c>
      <c r="M158" s="422" t="str">
        <f t="shared" si="30"/>
        <v/>
      </c>
      <c r="N158" s="422" t="str">
        <f t="shared" si="30"/>
        <v/>
      </c>
      <c r="O158" s="422" t="str">
        <f t="shared" si="30"/>
        <v/>
      </c>
      <c r="P158" s="422" t="str">
        <f t="shared" si="30"/>
        <v/>
      </c>
      <c r="Q158" s="422" t="str">
        <f t="shared" si="30"/>
        <v/>
      </c>
      <c r="R158" s="422" t="str">
        <f t="shared" si="30"/>
        <v/>
      </c>
      <c r="S158" s="422" t="str">
        <f t="shared" si="30"/>
        <v/>
      </c>
      <c r="T158" s="422" t="str">
        <f t="shared" si="30"/>
        <v/>
      </c>
      <c r="U158" s="422" t="str">
        <f t="shared" si="30"/>
        <v/>
      </c>
      <c r="V158" s="422" t="str">
        <f t="shared" si="30"/>
        <v/>
      </c>
      <c r="W158" s="422" t="str">
        <f t="shared" si="30"/>
        <v/>
      </c>
      <c r="X158" s="422" t="str">
        <f t="shared" si="30"/>
        <v/>
      </c>
      <c r="Y158" s="422" t="str">
        <f t="shared" si="30"/>
        <v/>
      </c>
      <c r="Z158" s="422" t="str">
        <f t="shared" si="30"/>
        <v/>
      </c>
      <c r="AA158" s="422" t="str">
        <f t="shared" si="30"/>
        <v/>
      </c>
      <c r="AB158" s="422" t="str">
        <f t="shared" si="30"/>
        <v/>
      </c>
      <c r="AC158" s="422" t="str">
        <f t="shared" si="30"/>
        <v/>
      </c>
      <c r="AD158" s="422" t="str">
        <f t="shared" si="30"/>
        <v/>
      </c>
      <c r="AE158" s="422" t="str">
        <f t="shared" si="30"/>
        <v/>
      </c>
      <c r="AF158" s="422" t="str">
        <f t="shared" si="30"/>
        <v/>
      </c>
      <c r="AG158" s="422" t="str">
        <f t="shared" si="30"/>
        <v/>
      </c>
      <c r="AH158" s="422" t="str">
        <f t="shared" si="30"/>
        <v/>
      </c>
      <c r="AI158" s="422" t="str">
        <f t="shared" si="30"/>
        <v/>
      </c>
      <c r="AJ158" s="422" t="str">
        <f t="shared" si="30"/>
        <v/>
      </c>
      <c r="AK158" s="422" t="str">
        <f t="shared" si="30"/>
        <v/>
      </c>
      <c r="AL158" s="422" t="str">
        <f t="shared" si="30"/>
        <v/>
      </c>
      <c r="AM158" s="422" t="str">
        <f t="shared" si="30"/>
        <v/>
      </c>
      <c r="AN158" s="422" t="str">
        <f t="shared" si="30"/>
        <v/>
      </c>
      <c r="AO158" s="422" t="str">
        <f t="shared" si="30"/>
        <v/>
      </c>
      <c r="AP158" s="422" t="str">
        <f t="shared" si="30"/>
        <v/>
      </c>
      <c r="AQ158" s="422" t="str">
        <f t="shared" si="30"/>
        <v/>
      </c>
      <c r="AR158" s="422" t="str">
        <f t="shared" si="30"/>
        <v/>
      </c>
      <c r="AS158" s="422" t="str">
        <f t="shared" si="30"/>
        <v/>
      </c>
      <c r="AT158" s="422" t="str">
        <f t="shared" si="30"/>
        <v/>
      </c>
      <c r="AU158" s="422" t="str">
        <f t="shared" si="30"/>
        <v/>
      </c>
      <c r="AV158" s="422" t="str">
        <f t="shared" si="30"/>
        <v/>
      </c>
      <c r="AW158" s="422" t="str">
        <f t="shared" si="30"/>
        <v/>
      </c>
      <c r="AX158" s="422" t="str">
        <f t="shared" si="30"/>
        <v/>
      </c>
      <c r="AY158" s="422" t="str">
        <f t="shared" si="30"/>
        <v/>
      </c>
      <c r="AZ158" s="422" t="str">
        <f t="shared" si="30"/>
        <v/>
      </c>
      <c r="BA158" s="422" t="str">
        <f t="shared" si="30"/>
        <v/>
      </c>
      <c r="BB158" s="422" t="str">
        <f t="shared" si="30"/>
        <v/>
      </c>
      <c r="BC158" s="422" t="str">
        <f t="shared" si="30"/>
        <v/>
      </c>
      <c r="BD158" s="422" t="str">
        <f t="shared" si="30"/>
        <v/>
      </c>
      <c r="BE158" s="422" t="str">
        <f t="shared" si="30"/>
        <v/>
      </c>
      <c r="BF158" s="422" t="str">
        <f t="shared" si="30"/>
        <v/>
      </c>
      <c r="BG158" s="422" t="str">
        <f t="shared" si="30"/>
        <v/>
      </c>
      <c r="BH158" s="422" t="str">
        <f t="shared" si="30"/>
        <v/>
      </c>
      <c r="BI158" s="422" t="str">
        <f t="shared" si="30"/>
        <v/>
      </c>
      <c r="BJ158" s="422" t="str">
        <f t="shared" si="30"/>
        <v/>
      </c>
      <c r="BK158" s="422" t="str">
        <f t="shared" si="30"/>
        <v/>
      </c>
      <c r="BL158" s="422" t="str">
        <f t="shared" si="30"/>
        <v/>
      </c>
      <c r="BM158" s="422" t="str">
        <f t="shared" si="30"/>
        <v/>
      </c>
      <c r="BN158" s="422" t="str">
        <f t="shared" si="30"/>
        <v/>
      </c>
      <c r="BO158" s="422" t="str">
        <f t="shared" si="30"/>
        <v/>
      </c>
      <c r="BP158" s="422" t="str">
        <f t="shared" si="30"/>
        <v/>
      </c>
      <c r="BQ158" s="422" t="str">
        <f t="shared" ref="BQ158:CY158" si="31">IFERROR((BQ159*4+BQ160*7)/11,"")</f>
        <v/>
      </c>
      <c r="BR158" s="422" t="str">
        <f t="shared" si="31"/>
        <v/>
      </c>
      <c r="BS158" s="422" t="str">
        <f t="shared" si="31"/>
        <v/>
      </c>
      <c r="BT158" s="422" t="str">
        <f t="shared" si="31"/>
        <v/>
      </c>
      <c r="BU158" s="422" t="str">
        <f t="shared" si="31"/>
        <v/>
      </c>
      <c r="BV158" s="422" t="str">
        <f t="shared" si="31"/>
        <v/>
      </c>
      <c r="BW158" s="422" t="str">
        <f t="shared" si="31"/>
        <v/>
      </c>
      <c r="BX158" s="422" t="str">
        <f t="shared" si="31"/>
        <v/>
      </c>
      <c r="BY158" s="422" t="str">
        <f t="shared" si="31"/>
        <v/>
      </c>
      <c r="BZ158" s="422" t="str">
        <f t="shared" si="31"/>
        <v/>
      </c>
      <c r="CA158" s="422" t="str">
        <f t="shared" si="31"/>
        <v/>
      </c>
      <c r="CB158" s="422" t="str">
        <f t="shared" si="31"/>
        <v/>
      </c>
      <c r="CC158" s="422" t="str">
        <f t="shared" si="31"/>
        <v/>
      </c>
      <c r="CD158" s="422" t="str">
        <f t="shared" si="31"/>
        <v/>
      </c>
      <c r="CE158" s="422" t="str">
        <f t="shared" si="31"/>
        <v/>
      </c>
      <c r="CF158" s="422" t="str">
        <f t="shared" si="31"/>
        <v/>
      </c>
      <c r="CG158" s="422" t="str">
        <f t="shared" si="31"/>
        <v/>
      </c>
      <c r="CH158" s="422" t="str">
        <f t="shared" si="31"/>
        <v/>
      </c>
      <c r="CI158" s="422" t="str">
        <f t="shared" si="31"/>
        <v/>
      </c>
      <c r="CJ158" s="422" t="str">
        <f t="shared" si="31"/>
        <v/>
      </c>
      <c r="CK158" s="422" t="str">
        <f t="shared" si="31"/>
        <v/>
      </c>
      <c r="CL158" s="422" t="str">
        <f t="shared" si="31"/>
        <v/>
      </c>
      <c r="CM158" s="422" t="str">
        <f t="shared" si="31"/>
        <v/>
      </c>
      <c r="CN158" s="422" t="str">
        <f t="shared" si="31"/>
        <v/>
      </c>
      <c r="CO158" s="422" t="str">
        <f t="shared" si="31"/>
        <v/>
      </c>
      <c r="CP158" s="422" t="str">
        <f t="shared" si="31"/>
        <v/>
      </c>
      <c r="CQ158" s="422" t="str">
        <f t="shared" si="31"/>
        <v/>
      </c>
      <c r="CR158" s="422" t="str">
        <f t="shared" si="31"/>
        <v/>
      </c>
      <c r="CS158" s="422" t="str">
        <f t="shared" si="31"/>
        <v/>
      </c>
      <c r="CT158" s="422" t="str">
        <f t="shared" si="31"/>
        <v/>
      </c>
      <c r="CU158" s="422" t="str">
        <f t="shared" si="31"/>
        <v/>
      </c>
      <c r="CV158" s="422" t="str">
        <f t="shared" si="31"/>
        <v/>
      </c>
      <c r="CW158" s="422" t="str">
        <f t="shared" si="31"/>
        <v/>
      </c>
      <c r="CX158" s="422" t="str">
        <f t="shared" si="31"/>
        <v/>
      </c>
      <c r="CY158" s="422" t="str">
        <f t="shared" si="31"/>
        <v/>
      </c>
    </row>
    <row r="159" spans="1:103" hidden="1" x14ac:dyDescent="0.25">
      <c r="A159" s="415" t="s">
        <v>115</v>
      </c>
      <c r="B159" s="416"/>
      <c r="C159" s="417"/>
      <c r="D159" s="422" t="e">
        <f>8-AVERAGE(D112,D113,D116,D117)</f>
        <v>#DIV/0!</v>
      </c>
      <c r="E159" s="422" t="e">
        <f t="shared" ref="E159:BP159" si="32">8-AVERAGE(E112,E113,E116,E117)</f>
        <v>#DIV/0!</v>
      </c>
      <c r="F159" s="422" t="e">
        <f t="shared" si="32"/>
        <v>#DIV/0!</v>
      </c>
      <c r="G159" s="422" t="e">
        <f t="shared" si="32"/>
        <v>#DIV/0!</v>
      </c>
      <c r="H159" s="422" t="e">
        <f t="shared" si="32"/>
        <v>#DIV/0!</v>
      </c>
      <c r="I159" s="422" t="e">
        <f t="shared" si="32"/>
        <v>#DIV/0!</v>
      </c>
      <c r="J159" s="422" t="e">
        <f t="shared" si="32"/>
        <v>#DIV/0!</v>
      </c>
      <c r="K159" s="422" t="e">
        <f t="shared" si="32"/>
        <v>#DIV/0!</v>
      </c>
      <c r="L159" s="422" t="e">
        <f t="shared" si="32"/>
        <v>#DIV/0!</v>
      </c>
      <c r="M159" s="422" t="e">
        <f t="shared" si="32"/>
        <v>#DIV/0!</v>
      </c>
      <c r="N159" s="422" t="e">
        <f t="shared" si="32"/>
        <v>#DIV/0!</v>
      </c>
      <c r="O159" s="422" t="e">
        <f t="shared" si="32"/>
        <v>#DIV/0!</v>
      </c>
      <c r="P159" s="422" t="e">
        <f t="shared" si="32"/>
        <v>#DIV/0!</v>
      </c>
      <c r="Q159" s="422" t="e">
        <f t="shared" si="32"/>
        <v>#DIV/0!</v>
      </c>
      <c r="R159" s="422" t="e">
        <f t="shared" si="32"/>
        <v>#DIV/0!</v>
      </c>
      <c r="S159" s="422" t="e">
        <f t="shared" si="32"/>
        <v>#DIV/0!</v>
      </c>
      <c r="T159" s="422" t="e">
        <f t="shared" si="32"/>
        <v>#DIV/0!</v>
      </c>
      <c r="U159" s="422" t="e">
        <f t="shared" si="32"/>
        <v>#DIV/0!</v>
      </c>
      <c r="V159" s="422" t="e">
        <f t="shared" si="32"/>
        <v>#DIV/0!</v>
      </c>
      <c r="W159" s="422" t="e">
        <f t="shared" si="32"/>
        <v>#DIV/0!</v>
      </c>
      <c r="X159" s="422" t="e">
        <f t="shared" si="32"/>
        <v>#DIV/0!</v>
      </c>
      <c r="Y159" s="422" t="e">
        <f t="shared" si="32"/>
        <v>#DIV/0!</v>
      </c>
      <c r="Z159" s="422" t="e">
        <f t="shared" si="32"/>
        <v>#DIV/0!</v>
      </c>
      <c r="AA159" s="422" t="e">
        <f t="shared" si="32"/>
        <v>#DIV/0!</v>
      </c>
      <c r="AB159" s="422" t="e">
        <f t="shared" si="32"/>
        <v>#DIV/0!</v>
      </c>
      <c r="AC159" s="422" t="e">
        <f t="shared" si="32"/>
        <v>#DIV/0!</v>
      </c>
      <c r="AD159" s="422" t="e">
        <f t="shared" si="32"/>
        <v>#DIV/0!</v>
      </c>
      <c r="AE159" s="422" t="e">
        <f t="shared" si="32"/>
        <v>#DIV/0!</v>
      </c>
      <c r="AF159" s="422" t="e">
        <f t="shared" si="32"/>
        <v>#DIV/0!</v>
      </c>
      <c r="AG159" s="422" t="e">
        <f t="shared" si="32"/>
        <v>#DIV/0!</v>
      </c>
      <c r="AH159" s="422" t="e">
        <f t="shared" si="32"/>
        <v>#DIV/0!</v>
      </c>
      <c r="AI159" s="422" t="e">
        <f t="shared" si="32"/>
        <v>#DIV/0!</v>
      </c>
      <c r="AJ159" s="422" t="e">
        <f t="shared" si="32"/>
        <v>#DIV/0!</v>
      </c>
      <c r="AK159" s="422" t="e">
        <f t="shared" si="32"/>
        <v>#DIV/0!</v>
      </c>
      <c r="AL159" s="422" t="e">
        <f t="shared" si="32"/>
        <v>#DIV/0!</v>
      </c>
      <c r="AM159" s="422" t="e">
        <f t="shared" si="32"/>
        <v>#DIV/0!</v>
      </c>
      <c r="AN159" s="422" t="e">
        <f t="shared" si="32"/>
        <v>#DIV/0!</v>
      </c>
      <c r="AO159" s="422" t="e">
        <f t="shared" si="32"/>
        <v>#DIV/0!</v>
      </c>
      <c r="AP159" s="422" t="e">
        <f t="shared" si="32"/>
        <v>#DIV/0!</v>
      </c>
      <c r="AQ159" s="422" t="e">
        <f t="shared" si="32"/>
        <v>#DIV/0!</v>
      </c>
      <c r="AR159" s="422" t="e">
        <f t="shared" si="32"/>
        <v>#DIV/0!</v>
      </c>
      <c r="AS159" s="422" t="e">
        <f t="shared" si="32"/>
        <v>#DIV/0!</v>
      </c>
      <c r="AT159" s="422" t="e">
        <f t="shared" si="32"/>
        <v>#DIV/0!</v>
      </c>
      <c r="AU159" s="422" t="e">
        <f t="shared" si="32"/>
        <v>#DIV/0!</v>
      </c>
      <c r="AV159" s="422" t="e">
        <f t="shared" si="32"/>
        <v>#DIV/0!</v>
      </c>
      <c r="AW159" s="422" t="e">
        <f t="shared" si="32"/>
        <v>#DIV/0!</v>
      </c>
      <c r="AX159" s="422" t="e">
        <f t="shared" si="32"/>
        <v>#DIV/0!</v>
      </c>
      <c r="AY159" s="422" t="e">
        <f t="shared" si="32"/>
        <v>#DIV/0!</v>
      </c>
      <c r="AZ159" s="422" t="e">
        <f t="shared" si="32"/>
        <v>#DIV/0!</v>
      </c>
      <c r="BA159" s="422" t="e">
        <f t="shared" si="32"/>
        <v>#DIV/0!</v>
      </c>
      <c r="BB159" s="422" t="e">
        <f t="shared" si="32"/>
        <v>#DIV/0!</v>
      </c>
      <c r="BC159" s="422" t="e">
        <f t="shared" si="32"/>
        <v>#DIV/0!</v>
      </c>
      <c r="BD159" s="422" t="e">
        <f t="shared" si="32"/>
        <v>#DIV/0!</v>
      </c>
      <c r="BE159" s="422" t="e">
        <f t="shared" si="32"/>
        <v>#DIV/0!</v>
      </c>
      <c r="BF159" s="422" t="e">
        <f t="shared" si="32"/>
        <v>#DIV/0!</v>
      </c>
      <c r="BG159" s="422" t="e">
        <f t="shared" si="32"/>
        <v>#DIV/0!</v>
      </c>
      <c r="BH159" s="422" t="e">
        <f t="shared" si="32"/>
        <v>#DIV/0!</v>
      </c>
      <c r="BI159" s="422" t="e">
        <f t="shared" si="32"/>
        <v>#DIV/0!</v>
      </c>
      <c r="BJ159" s="422" t="e">
        <f t="shared" si="32"/>
        <v>#DIV/0!</v>
      </c>
      <c r="BK159" s="422" t="e">
        <f t="shared" si="32"/>
        <v>#DIV/0!</v>
      </c>
      <c r="BL159" s="422" t="e">
        <f t="shared" si="32"/>
        <v>#DIV/0!</v>
      </c>
      <c r="BM159" s="422" t="e">
        <f t="shared" si="32"/>
        <v>#DIV/0!</v>
      </c>
      <c r="BN159" s="422" t="e">
        <f t="shared" si="32"/>
        <v>#DIV/0!</v>
      </c>
      <c r="BO159" s="422" t="e">
        <f t="shared" si="32"/>
        <v>#DIV/0!</v>
      </c>
      <c r="BP159" s="422" t="e">
        <f t="shared" si="32"/>
        <v>#DIV/0!</v>
      </c>
      <c r="BQ159" s="422" t="e">
        <f t="shared" ref="BQ159:CY159" si="33">8-AVERAGE(BQ112,BQ113,BQ116,BQ117)</f>
        <v>#DIV/0!</v>
      </c>
      <c r="BR159" s="422" t="e">
        <f t="shared" si="33"/>
        <v>#DIV/0!</v>
      </c>
      <c r="BS159" s="422" t="e">
        <f t="shared" si="33"/>
        <v>#DIV/0!</v>
      </c>
      <c r="BT159" s="422" t="e">
        <f t="shared" si="33"/>
        <v>#DIV/0!</v>
      </c>
      <c r="BU159" s="422" t="e">
        <f t="shared" si="33"/>
        <v>#DIV/0!</v>
      </c>
      <c r="BV159" s="422" t="e">
        <f t="shared" si="33"/>
        <v>#DIV/0!</v>
      </c>
      <c r="BW159" s="422" t="e">
        <f t="shared" si="33"/>
        <v>#DIV/0!</v>
      </c>
      <c r="BX159" s="422" t="e">
        <f t="shared" si="33"/>
        <v>#DIV/0!</v>
      </c>
      <c r="BY159" s="422" t="e">
        <f t="shared" si="33"/>
        <v>#DIV/0!</v>
      </c>
      <c r="BZ159" s="422" t="e">
        <f t="shared" si="33"/>
        <v>#DIV/0!</v>
      </c>
      <c r="CA159" s="422" t="e">
        <f t="shared" si="33"/>
        <v>#DIV/0!</v>
      </c>
      <c r="CB159" s="422" t="e">
        <f t="shared" si="33"/>
        <v>#DIV/0!</v>
      </c>
      <c r="CC159" s="422" t="e">
        <f t="shared" si="33"/>
        <v>#DIV/0!</v>
      </c>
      <c r="CD159" s="422" t="e">
        <f t="shared" si="33"/>
        <v>#DIV/0!</v>
      </c>
      <c r="CE159" s="422" t="e">
        <f t="shared" si="33"/>
        <v>#DIV/0!</v>
      </c>
      <c r="CF159" s="422" t="e">
        <f t="shared" si="33"/>
        <v>#DIV/0!</v>
      </c>
      <c r="CG159" s="422" t="e">
        <f t="shared" si="33"/>
        <v>#DIV/0!</v>
      </c>
      <c r="CH159" s="422" t="e">
        <f t="shared" si="33"/>
        <v>#DIV/0!</v>
      </c>
      <c r="CI159" s="422" t="e">
        <f t="shared" si="33"/>
        <v>#DIV/0!</v>
      </c>
      <c r="CJ159" s="422" t="e">
        <f t="shared" si="33"/>
        <v>#DIV/0!</v>
      </c>
      <c r="CK159" s="422" t="e">
        <f t="shared" si="33"/>
        <v>#DIV/0!</v>
      </c>
      <c r="CL159" s="422" t="e">
        <f t="shared" si="33"/>
        <v>#DIV/0!</v>
      </c>
      <c r="CM159" s="422" t="e">
        <f t="shared" si="33"/>
        <v>#DIV/0!</v>
      </c>
      <c r="CN159" s="422" t="e">
        <f t="shared" si="33"/>
        <v>#DIV/0!</v>
      </c>
      <c r="CO159" s="422" t="e">
        <f t="shared" si="33"/>
        <v>#DIV/0!</v>
      </c>
      <c r="CP159" s="422" t="e">
        <f t="shared" si="33"/>
        <v>#DIV/0!</v>
      </c>
      <c r="CQ159" s="422" t="e">
        <f t="shared" si="33"/>
        <v>#DIV/0!</v>
      </c>
      <c r="CR159" s="422" t="e">
        <f t="shared" si="33"/>
        <v>#DIV/0!</v>
      </c>
      <c r="CS159" s="422" t="e">
        <f t="shared" si="33"/>
        <v>#DIV/0!</v>
      </c>
      <c r="CT159" s="422" t="e">
        <f t="shared" si="33"/>
        <v>#DIV/0!</v>
      </c>
      <c r="CU159" s="422" t="e">
        <f t="shared" si="33"/>
        <v>#DIV/0!</v>
      </c>
      <c r="CV159" s="422" t="e">
        <f t="shared" si="33"/>
        <v>#DIV/0!</v>
      </c>
      <c r="CW159" s="422" t="e">
        <f t="shared" si="33"/>
        <v>#DIV/0!</v>
      </c>
      <c r="CX159" s="422" t="e">
        <f t="shared" si="33"/>
        <v>#DIV/0!</v>
      </c>
      <c r="CY159" s="422" t="e">
        <f t="shared" si="33"/>
        <v>#DIV/0!</v>
      </c>
    </row>
    <row r="160" spans="1:103" hidden="1" x14ac:dyDescent="0.25">
      <c r="A160" s="415" t="s">
        <v>116</v>
      </c>
      <c r="B160" s="416"/>
      <c r="C160" s="417"/>
      <c r="D160" s="422" t="e">
        <f>AVERAGE(D104,D105,D106,D107,D108,D110,D111)</f>
        <v>#DIV/0!</v>
      </c>
      <c r="E160" s="422" t="e">
        <f t="shared" ref="E160:BP160" si="34">AVERAGE(E104,E105,E106,E107,E108,E110,E111)</f>
        <v>#DIV/0!</v>
      </c>
      <c r="F160" s="422" t="e">
        <f t="shared" si="34"/>
        <v>#DIV/0!</v>
      </c>
      <c r="G160" s="422" t="e">
        <f t="shared" si="34"/>
        <v>#DIV/0!</v>
      </c>
      <c r="H160" s="422" t="e">
        <f t="shared" si="34"/>
        <v>#DIV/0!</v>
      </c>
      <c r="I160" s="422" t="e">
        <f t="shared" si="34"/>
        <v>#DIV/0!</v>
      </c>
      <c r="J160" s="422" t="e">
        <f t="shared" si="34"/>
        <v>#DIV/0!</v>
      </c>
      <c r="K160" s="422" t="e">
        <f t="shared" si="34"/>
        <v>#DIV/0!</v>
      </c>
      <c r="L160" s="422" t="e">
        <f t="shared" si="34"/>
        <v>#DIV/0!</v>
      </c>
      <c r="M160" s="422" t="e">
        <f t="shared" si="34"/>
        <v>#DIV/0!</v>
      </c>
      <c r="N160" s="422" t="e">
        <f t="shared" si="34"/>
        <v>#DIV/0!</v>
      </c>
      <c r="O160" s="422" t="e">
        <f t="shared" si="34"/>
        <v>#DIV/0!</v>
      </c>
      <c r="P160" s="422" t="e">
        <f t="shared" si="34"/>
        <v>#DIV/0!</v>
      </c>
      <c r="Q160" s="422" t="e">
        <f t="shared" si="34"/>
        <v>#DIV/0!</v>
      </c>
      <c r="R160" s="422" t="e">
        <f t="shared" si="34"/>
        <v>#DIV/0!</v>
      </c>
      <c r="S160" s="422" t="e">
        <f t="shared" si="34"/>
        <v>#DIV/0!</v>
      </c>
      <c r="T160" s="422" t="e">
        <f t="shared" si="34"/>
        <v>#DIV/0!</v>
      </c>
      <c r="U160" s="422" t="e">
        <f t="shared" si="34"/>
        <v>#DIV/0!</v>
      </c>
      <c r="V160" s="422" t="e">
        <f t="shared" si="34"/>
        <v>#DIV/0!</v>
      </c>
      <c r="W160" s="422" t="e">
        <f t="shared" si="34"/>
        <v>#DIV/0!</v>
      </c>
      <c r="X160" s="422" t="e">
        <f t="shared" si="34"/>
        <v>#DIV/0!</v>
      </c>
      <c r="Y160" s="422" t="e">
        <f t="shared" si="34"/>
        <v>#DIV/0!</v>
      </c>
      <c r="Z160" s="422" t="e">
        <f t="shared" si="34"/>
        <v>#DIV/0!</v>
      </c>
      <c r="AA160" s="422" t="e">
        <f t="shared" si="34"/>
        <v>#DIV/0!</v>
      </c>
      <c r="AB160" s="422" t="e">
        <f t="shared" si="34"/>
        <v>#DIV/0!</v>
      </c>
      <c r="AC160" s="422" t="e">
        <f t="shared" si="34"/>
        <v>#DIV/0!</v>
      </c>
      <c r="AD160" s="422" t="e">
        <f t="shared" si="34"/>
        <v>#DIV/0!</v>
      </c>
      <c r="AE160" s="422" t="e">
        <f t="shared" si="34"/>
        <v>#DIV/0!</v>
      </c>
      <c r="AF160" s="422" t="e">
        <f t="shared" si="34"/>
        <v>#DIV/0!</v>
      </c>
      <c r="AG160" s="422" t="e">
        <f t="shared" si="34"/>
        <v>#DIV/0!</v>
      </c>
      <c r="AH160" s="422" t="e">
        <f t="shared" si="34"/>
        <v>#DIV/0!</v>
      </c>
      <c r="AI160" s="422" t="e">
        <f t="shared" si="34"/>
        <v>#DIV/0!</v>
      </c>
      <c r="AJ160" s="422" t="e">
        <f t="shared" si="34"/>
        <v>#DIV/0!</v>
      </c>
      <c r="AK160" s="422" t="e">
        <f t="shared" si="34"/>
        <v>#DIV/0!</v>
      </c>
      <c r="AL160" s="422" t="e">
        <f t="shared" si="34"/>
        <v>#DIV/0!</v>
      </c>
      <c r="AM160" s="422" t="e">
        <f t="shared" si="34"/>
        <v>#DIV/0!</v>
      </c>
      <c r="AN160" s="422" t="e">
        <f t="shared" si="34"/>
        <v>#DIV/0!</v>
      </c>
      <c r="AO160" s="422" t="e">
        <f t="shared" si="34"/>
        <v>#DIV/0!</v>
      </c>
      <c r="AP160" s="422" t="e">
        <f t="shared" si="34"/>
        <v>#DIV/0!</v>
      </c>
      <c r="AQ160" s="422" t="e">
        <f t="shared" si="34"/>
        <v>#DIV/0!</v>
      </c>
      <c r="AR160" s="422" t="e">
        <f t="shared" si="34"/>
        <v>#DIV/0!</v>
      </c>
      <c r="AS160" s="422" t="e">
        <f t="shared" si="34"/>
        <v>#DIV/0!</v>
      </c>
      <c r="AT160" s="422" t="e">
        <f t="shared" si="34"/>
        <v>#DIV/0!</v>
      </c>
      <c r="AU160" s="422" t="e">
        <f t="shared" si="34"/>
        <v>#DIV/0!</v>
      </c>
      <c r="AV160" s="422" t="e">
        <f t="shared" si="34"/>
        <v>#DIV/0!</v>
      </c>
      <c r="AW160" s="422" t="e">
        <f t="shared" si="34"/>
        <v>#DIV/0!</v>
      </c>
      <c r="AX160" s="422" t="e">
        <f t="shared" si="34"/>
        <v>#DIV/0!</v>
      </c>
      <c r="AY160" s="422" t="e">
        <f t="shared" si="34"/>
        <v>#DIV/0!</v>
      </c>
      <c r="AZ160" s="422" t="e">
        <f t="shared" si="34"/>
        <v>#DIV/0!</v>
      </c>
      <c r="BA160" s="422" t="e">
        <f t="shared" si="34"/>
        <v>#DIV/0!</v>
      </c>
      <c r="BB160" s="422" t="e">
        <f t="shared" si="34"/>
        <v>#DIV/0!</v>
      </c>
      <c r="BC160" s="422" t="e">
        <f t="shared" si="34"/>
        <v>#DIV/0!</v>
      </c>
      <c r="BD160" s="422" t="e">
        <f t="shared" si="34"/>
        <v>#DIV/0!</v>
      </c>
      <c r="BE160" s="422" t="e">
        <f t="shared" si="34"/>
        <v>#DIV/0!</v>
      </c>
      <c r="BF160" s="422" t="e">
        <f t="shared" si="34"/>
        <v>#DIV/0!</v>
      </c>
      <c r="BG160" s="422" t="e">
        <f t="shared" si="34"/>
        <v>#DIV/0!</v>
      </c>
      <c r="BH160" s="422" t="e">
        <f t="shared" si="34"/>
        <v>#DIV/0!</v>
      </c>
      <c r="BI160" s="422" t="e">
        <f t="shared" si="34"/>
        <v>#DIV/0!</v>
      </c>
      <c r="BJ160" s="422" t="e">
        <f t="shared" si="34"/>
        <v>#DIV/0!</v>
      </c>
      <c r="BK160" s="422" t="e">
        <f t="shared" si="34"/>
        <v>#DIV/0!</v>
      </c>
      <c r="BL160" s="422" t="e">
        <f t="shared" si="34"/>
        <v>#DIV/0!</v>
      </c>
      <c r="BM160" s="422" t="e">
        <f t="shared" si="34"/>
        <v>#DIV/0!</v>
      </c>
      <c r="BN160" s="422" t="e">
        <f t="shared" si="34"/>
        <v>#DIV/0!</v>
      </c>
      <c r="BO160" s="422" t="e">
        <f t="shared" si="34"/>
        <v>#DIV/0!</v>
      </c>
      <c r="BP160" s="422" t="e">
        <f t="shared" si="34"/>
        <v>#DIV/0!</v>
      </c>
      <c r="BQ160" s="422" t="e">
        <f t="shared" ref="BQ160:CY160" si="35">AVERAGE(BQ104,BQ105,BQ106,BQ107,BQ108,BQ110,BQ111)</f>
        <v>#DIV/0!</v>
      </c>
      <c r="BR160" s="422" t="e">
        <f t="shared" si="35"/>
        <v>#DIV/0!</v>
      </c>
      <c r="BS160" s="422" t="e">
        <f t="shared" si="35"/>
        <v>#DIV/0!</v>
      </c>
      <c r="BT160" s="422" t="e">
        <f t="shared" si="35"/>
        <v>#DIV/0!</v>
      </c>
      <c r="BU160" s="422" t="e">
        <f t="shared" si="35"/>
        <v>#DIV/0!</v>
      </c>
      <c r="BV160" s="422" t="e">
        <f t="shared" si="35"/>
        <v>#DIV/0!</v>
      </c>
      <c r="BW160" s="422" t="e">
        <f t="shared" si="35"/>
        <v>#DIV/0!</v>
      </c>
      <c r="BX160" s="422" t="e">
        <f t="shared" si="35"/>
        <v>#DIV/0!</v>
      </c>
      <c r="BY160" s="422" t="e">
        <f t="shared" si="35"/>
        <v>#DIV/0!</v>
      </c>
      <c r="BZ160" s="422" t="e">
        <f t="shared" si="35"/>
        <v>#DIV/0!</v>
      </c>
      <c r="CA160" s="422" t="e">
        <f t="shared" si="35"/>
        <v>#DIV/0!</v>
      </c>
      <c r="CB160" s="422" t="e">
        <f t="shared" si="35"/>
        <v>#DIV/0!</v>
      </c>
      <c r="CC160" s="422" t="e">
        <f t="shared" si="35"/>
        <v>#DIV/0!</v>
      </c>
      <c r="CD160" s="422" t="e">
        <f t="shared" si="35"/>
        <v>#DIV/0!</v>
      </c>
      <c r="CE160" s="422" t="e">
        <f t="shared" si="35"/>
        <v>#DIV/0!</v>
      </c>
      <c r="CF160" s="422" t="e">
        <f t="shared" si="35"/>
        <v>#DIV/0!</v>
      </c>
      <c r="CG160" s="422" t="e">
        <f t="shared" si="35"/>
        <v>#DIV/0!</v>
      </c>
      <c r="CH160" s="422" t="e">
        <f t="shared" si="35"/>
        <v>#DIV/0!</v>
      </c>
      <c r="CI160" s="422" t="e">
        <f t="shared" si="35"/>
        <v>#DIV/0!</v>
      </c>
      <c r="CJ160" s="422" t="e">
        <f t="shared" si="35"/>
        <v>#DIV/0!</v>
      </c>
      <c r="CK160" s="422" t="e">
        <f t="shared" si="35"/>
        <v>#DIV/0!</v>
      </c>
      <c r="CL160" s="422" t="e">
        <f t="shared" si="35"/>
        <v>#DIV/0!</v>
      </c>
      <c r="CM160" s="422" t="e">
        <f t="shared" si="35"/>
        <v>#DIV/0!</v>
      </c>
      <c r="CN160" s="422" t="e">
        <f t="shared" si="35"/>
        <v>#DIV/0!</v>
      </c>
      <c r="CO160" s="422" t="e">
        <f t="shared" si="35"/>
        <v>#DIV/0!</v>
      </c>
      <c r="CP160" s="422" t="e">
        <f t="shared" si="35"/>
        <v>#DIV/0!</v>
      </c>
      <c r="CQ160" s="422" t="e">
        <f t="shared" si="35"/>
        <v>#DIV/0!</v>
      </c>
      <c r="CR160" s="422" t="e">
        <f t="shared" si="35"/>
        <v>#DIV/0!</v>
      </c>
      <c r="CS160" s="422" t="e">
        <f t="shared" si="35"/>
        <v>#DIV/0!</v>
      </c>
      <c r="CT160" s="422" t="e">
        <f t="shared" si="35"/>
        <v>#DIV/0!</v>
      </c>
      <c r="CU160" s="422" t="e">
        <f t="shared" si="35"/>
        <v>#DIV/0!</v>
      </c>
      <c r="CV160" s="422" t="e">
        <f t="shared" si="35"/>
        <v>#DIV/0!</v>
      </c>
      <c r="CW160" s="422" t="e">
        <f t="shared" si="35"/>
        <v>#DIV/0!</v>
      </c>
      <c r="CX160" s="422" t="e">
        <f t="shared" si="35"/>
        <v>#DIV/0!</v>
      </c>
      <c r="CY160" s="422" t="e">
        <f t="shared" si="35"/>
        <v>#DIV/0!</v>
      </c>
    </row>
    <row r="161" spans="1:103" x14ac:dyDescent="0.25">
      <c r="A161" s="446" t="s">
        <v>85</v>
      </c>
      <c r="B161" s="416"/>
      <c r="C161" s="417"/>
      <c r="D161" s="423" t="str">
        <f>IFERROR(AVERAGE(D119,D120,D121),"")</f>
        <v/>
      </c>
      <c r="E161" s="423" t="str">
        <f t="shared" ref="E161:BP161" si="36">IFERROR(AVERAGE(E119,E120,E121),"")</f>
        <v/>
      </c>
      <c r="F161" s="423" t="str">
        <f t="shared" si="36"/>
        <v/>
      </c>
      <c r="G161" s="423" t="str">
        <f t="shared" si="36"/>
        <v/>
      </c>
      <c r="H161" s="423" t="str">
        <f t="shared" si="36"/>
        <v/>
      </c>
      <c r="I161" s="423" t="str">
        <f t="shared" si="36"/>
        <v/>
      </c>
      <c r="J161" s="423" t="str">
        <f t="shared" si="36"/>
        <v/>
      </c>
      <c r="K161" s="423" t="str">
        <f t="shared" si="36"/>
        <v/>
      </c>
      <c r="L161" s="423" t="str">
        <f t="shared" si="36"/>
        <v/>
      </c>
      <c r="M161" s="423" t="str">
        <f t="shared" si="36"/>
        <v/>
      </c>
      <c r="N161" s="423" t="str">
        <f t="shared" si="36"/>
        <v/>
      </c>
      <c r="O161" s="423" t="str">
        <f t="shared" si="36"/>
        <v/>
      </c>
      <c r="P161" s="423" t="str">
        <f t="shared" si="36"/>
        <v/>
      </c>
      <c r="Q161" s="423" t="str">
        <f t="shared" si="36"/>
        <v/>
      </c>
      <c r="R161" s="423" t="str">
        <f t="shared" si="36"/>
        <v/>
      </c>
      <c r="S161" s="423" t="str">
        <f t="shared" si="36"/>
        <v/>
      </c>
      <c r="T161" s="423" t="str">
        <f t="shared" si="36"/>
        <v/>
      </c>
      <c r="U161" s="423" t="str">
        <f t="shared" si="36"/>
        <v/>
      </c>
      <c r="V161" s="423" t="str">
        <f t="shared" si="36"/>
        <v/>
      </c>
      <c r="W161" s="423" t="str">
        <f t="shared" si="36"/>
        <v/>
      </c>
      <c r="X161" s="423" t="str">
        <f t="shared" si="36"/>
        <v/>
      </c>
      <c r="Y161" s="423" t="str">
        <f t="shared" si="36"/>
        <v/>
      </c>
      <c r="Z161" s="423" t="str">
        <f t="shared" si="36"/>
        <v/>
      </c>
      <c r="AA161" s="423" t="str">
        <f t="shared" si="36"/>
        <v/>
      </c>
      <c r="AB161" s="423" t="str">
        <f t="shared" si="36"/>
        <v/>
      </c>
      <c r="AC161" s="423" t="str">
        <f t="shared" si="36"/>
        <v/>
      </c>
      <c r="AD161" s="423" t="str">
        <f t="shared" si="36"/>
        <v/>
      </c>
      <c r="AE161" s="423" t="str">
        <f t="shared" si="36"/>
        <v/>
      </c>
      <c r="AF161" s="423" t="str">
        <f t="shared" si="36"/>
        <v/>
      </c>
      <c r="AG161" s="423" t="str">
        <f t="shared" si="36"/>
        <v/>
      </c>
      <c r="AH161" s="423" t="str">
        <f t="shared" si="36"/>
        <v/>
      </c>
      <c r="AI161" s="423" t="str">
        <f t="shared" si="36"/>
        <v/>
      </c>
      <c r="AJ161" s="423" t="str">
        <f t="shared" si="36"/>
        <v/>
      </c>
      <c r="AK161" s="423" t="str">
        <f t="shared" si="36"/>
        <v/>
      </c>
      <c r="AL161" s="423" t="str">
        <f t="shared" si="36"/>
        <v/>
      </c>
      <c r="AM161" s="423" t="str">
        <f t="shared" si="36"/>
        <v/>
      </c>
      <c r="AN161" s="423" t="str">
        <f t="shared" si="36"/>
        <v/>
      </c>
      <c r="AO161" s="423" t="str">
        <f t="shared" si="36"/>
        <v/>
      </c>
      <c r="AP161" s="423" t="str">
        <f t="shared" si="36"/>
        <v/>
      </c>
      <c r="AQ161" s="423" t="str">
        <f t="shared" si="36"/>
        <v/>
      </c>
      <c r="AR161" s="423" t="str">
        <f t="shared" si="36"/>
        <v/>
      </c>
      <c r="AS161" s="423" t="str">
        <f t="shared" si="36"/>
        <v/>
      </c>
      <c r="AT161" s="423" t="str">
        <f t="shared" si="36"/>
        <v/>
      </c>
      <c r="AU161" s="423" t="str">
        <f t="shared" si="36"/>
        <v/>
      </c>
      <c r="AV161" s="423" t="str">
        <f t="shared" si="36"/>
        <v/>
      </c>
      <c r="AW161" s="423" t="str">
        <f t="shared" si="36"/>
        <v/>
      </c>
      <c r="AX161" s="423" t="str">
        <f t="shared" si="36"/>
        <v/>
      </c>
      <c r="AY161" s="423" t="str">
        <f t="shared" si="36"/>
        <v/>
      </c>
      <c r="AZ161" s="423" t="str">
        <f t="shared" si="36"/>
        <v/>
      </c>
      <c r="BA161" s="423" t="str">
        <f t="shared" si="36"/>
        <v/>
      </c>
      <c r="BB161" s="423" t="str">
        <f t="shared" si="36"/>
        <v/>
      </c>
      <c r="BC161" s="423" t="str">
        <f t="shared" si="36"/>
        <v/>
      </c>
      <c r="BD161" s="423" t="str">
        <f t="shared" si="36"/>
        <v/>
      </c>
      <c r="BE161" s="423" t="str">
        <f t="shared" si="36"/>
        <v/>
      </c>
      <c r="BF161" s="423" t="str">
        <f t="shared" si="36"/>
        <v/>
      </c>
      <c r="BG161" s="423" t="str">
        <f t="shared" si="36"/>
        <v/>
      </c>
      <c r="BH161" s="423" t="str">
        <f t="shared" si="36"/>
        <v/>
      </c>
      <c r="BI161" s="423" t="str">
        <f t="shared" si="36"/>
        <v/>
      </c>
      <c r="BJ161" s="423" t="str">
        <f t="shared" si="36"/>
        <v/>
      </c>
      <c r="BK161" s="423" t="str">
        <f t="shared" si="36"/>
        <v/>
      </c>
      <c r="BL161" s="423" t="str">
        <f t="shared" si="36"/>
        <v/>
      </c>
      <c r="BM161" s="423" t="str">
        <f t="shared" si="36"/>
        <v/>
      </c>
      <c r="BN161" s="423" t="str">
        <f t="shared" si="36"/>
        <v/>
      </c>
      <c r="BO161" s="423" t="str">
        <f t="shared" si="36"/>
        <v/>
      </c>
      <c r="BP161" s="423" t="str">
        <f t="shared" si="36"/>
        <v/>
      </c>
      <c r="BQ161" s="423" t="str">
        <f t="shared" ref="BQ161:CY161" si="37">IFERROR(AVERAGE(BQ119,BQ120,BQ121),"")</f>
        <v/>
      </c>
      <c r="BR161" s="423" t="str">
        <f t="shared" si="37"/>
        <v/>
      </c>
      <c r="BS161" s="423" t="str">
        <f t="shared" si="37"/>
        <v/>
      </c>
      <c r="BT161" s="423" t="str">
        <f t="shared" si="37"/>
        <v/>
      </c>
      <c r="BU161" s="423" t="str">
        <f t="shared" si="37"/>
        <v/>
      </c>
      <c r="BV161" s="423" t="str">
        <f t="shared" si="37"/>
        <v/>
      </c>
      <c r="BW161" s="423" t="str">
        <f t="shared" si="37"/>
        <v/>
      </c>
      <c r="BX161" s="423" t="str">
        <f t="shared" si="37"/>
        <v/>
      </c>
      <c r="BY161" s="423" t="str">
        <f t="shared" si="37"/>
        <v/>
      </c>
      <c r="BZ161" s="423" t="str">
        <f t="shared" si="37"/>
        <v/>
      </c>
      <c r="CA161" s="423" t="str">
        <f t="shared" si="37"/>
        <v/>
      </c>
      <c r="CB161" s="423" t="str">
        <f t="shared" si="37"/>
        <v/>
      </c>
      <c r="CC161" s="423" t="str">
        <f t="shared" si="37"/>
        <v/>
      </c>
      <c r="CD161" s="423" t="str">
        <f t="shared" si="37"/>
        <v/>
      </c>
      <c r="CE161" s="423" t="str">
        <f t="shared" si="37"/>
        <v/>
      </c>
      <c r="CF161" s="423" t="str">
        <f t="shared" si="37"/>
        <v/>
      </c>
      <c r="CG161" s="423" t="str">
        <f t="shared" si="37"/>
        <v/>
      </c>
      <c r="CH161" s="423" t="str">
        <f t="shared" si="37"/>
        <v/>
      </c>
      <c r="CI161" s="423" t="str">
        <f t="shared" si="37"/>
        <v/>
      </c>
      <c r="CJ161" s="423" t="str">
        <f t="shared" si="37"/>
        <v/>
      </c>
      <c r="CK161" s="423" t="str">
        <f t="shared" si="37"/>
        <v/>
      </c>
      <c r="CL161" s="423" t="str">
        <f t="shared" si="37"/>
        <v/>
      </c>
      <c r="CM161" s="423" t="str">
        <f t="shared" si="37"/>
        <v/>
      </c>
      <c r="CN161" s="423" t="str">
        <f t="shared" si="37"/>
        <v/>
      </c>
      <c r="CO161" s="423" t="str">
        <f t="shared" si="37"/>
        <v/>
      </c>
      <c r="CP161" s="423" t="str">
        <f t="shared" si="37"/>
        <v/>
      </c>
      <c r="CQ161" s="423" t="str">
        <f t="shared" si="37"/>
        <v/>
      </c>
      <c r="CR161" s="423" t="str">
        <f t="shared" si="37"/>
        <v/>
      </c>
      <c r="CS161" s="423" t="str">
        <f t="shared" si="37"/>
        <v/>
      </c>
      <c r="CT161" s="423" t="str">
        <f t="shared" si="37"/>
        <v/>
      </c>
      <c r="CU161" s="423" t="str">
        <f t="shared" si="37"/>
        <v/>
      </c>
      <c r="CV161" s="423" t="str">
        <f t="shared" si="37"/>
        <v/>
      </c>
      <c r="CW161" s="423" t="str">
        <f t="shared" si="37"/>
        <v/>
      </c>
      <c r="CX161" s="423" t="str">
        <f t="shared" si="37"/>
        <v/>
      </c>
      <c r="CY161" s="423" t="str">
        <f t="shared" si="37"/>
        <v/>
      </c>
    </row>
    <row r="162" spans="1:103" ht="9.6" customHeight="1" thickBot="1" x14ac:dyDescent="0.3">
      <c r="A162" s="443"/>
      <c r="B162" s="406"/>
      <c r="C162" s="69"/>
      <c r="D162" s="427"/>
      <c r="E162" s="427"/>
      <c r="F162" s="427"/>
      <c r="G162" s="427"/>
      <c r="H162" s="427"/>
      <c r="I162" s="427"/>
      <c r="J162" s="427"/>
      <c r="K162" s="427"/>
      <c r="L162" s="427"/>
      <c r="M162" s="427"/>
      <c r="N162" s="427"/>
      <c r="O162" s="427"/>
      <c r="P162" s="427"/>
      <c r="Q162" s="427"/>
      <c r="R162" s="427"/>
      <c r="S162" s="427"/>
      <c r="T162" s="427"/>
      <c r="U162" s="427"/>
      <c r="V162" s="427"/>
      <c r="W162" s="427"/>
      <c r="X162" s="427"/>
      <c r="Y162" s="427"/>
      <c r="Z162" s="427"/>
      <c r="AA162" s="427"/>
      <c r="AB162" s="427"/>
      <c r="AC162" s="427"/>
      <c r="AD162" s="427"/>
      <c r="AE162" s="427"/>
      <c r="AF162" s="427"/>
      <c r="AG162" s="427"/>
      <c r="AH162" s="427"/>
      <c r="AI162" s="427"/>
      <c r="AJ162" s="427"/>
      <c r="AK162" s="427"/>
      <c r="AL162" s="427"/>
      <c r="AM162" s="427"/>
      <c r="AN162" s="427"/>
      <c r="AO162" s="427"/>
      <c r="AP162" s="427"/>
      <c r="AQ162" s="427"/>
      <c r="AR162" s="427"/>
      <c r="AS162" s="427"/>
      <c r="AT162" s="427"/>
      <c r="AU162" s="427"/>
      <c r="AV162" s="427"/>
      <c r="AW162" s="427"/>
      <c r="AX162" s="427"/>
      <c r="AY162" s="427"/>
      <c r="AZ162" s="427"/>
      <c r="BA162" s="427"/>
      <c r="BB162" s="427"/>
      <c r="BC162" s="427"/>
      <c r="BD162" s="427"/>
      <c r="BE162" s="427"/>
      <c r="BF162" s="427"/>
      <c r="BG162" s="427"/>
      <c r="BH162" s="427"/>
      <c r="BI162" s="427"/>
      <c r="BJ162" s="427"/>
      <c r="BK162" s="427"/>
      <c r="BL162" s="427"/>
      <c r="BM162" s="427"/>
      <c r="BN162" s="427"/>
      <c r="BO162" s="427"/>
      <c r="BP162" s="427"/>
      <c r="BQ162" s="427"/>
      <c r="BR162" s="427"/>
      <c r="BS162" s="427"/>
      <c r="BT162" s="427"/>
      <c r="BU162" s="427"/>
      <c r="BV162" s="427"/>
      <c r="BW162" s="427"/>
      <c r="BX162" s="427"/>
      <c r="BY162" s="427"/>
      <c r="BZ162" s="427"/>
      <c r="CA162" s="427"/>
      <c r="CB162" s="427"/>
      <c r="CC162" s="427"/>
      <c r="CD162" s="427"/>
      <c r="CE162" s="427"/>
      <c r="CF162" s="427"/>
      <c r="CG162" s="427"/>
      <c r="CH162" s="427"/>
      <c r="CI162" s="427"/>
      <c r="CJ162" s="427"/>
      <c r="CK162" s="427"/>
      <c r="CL162" s="427"/>
      <c r="CM162" s="427"/>
      <c r="CN162" s="427"/>
      <c r="CO162" s="427"/>
      <c r="CP162" s="427"/>
      <c r="CQ162" s="427"/>
      <c r="CR162" s="427"/>
      <c r="CS162" s="427"/>
      <c r="CT162" s="427"/>
      <c r="CU162" s="427"/>
      <c r="CV162" s="427"/>
      <c r="CW162" s="427"/>
      <c r="CX162" s="427"/>
      <c r="CY162" s="427"/>
    </row>
    <row r="163" spans="1:103" x14ac:dyDescent="0.25">
      <c r="A163" s="430" t="s">
        <v>452</v>
      </c>
      <c r="B163" s="431"/>
      <c r="C163" s="432"/>
      <c r="D163" s="433"/>
      <c r="E163" s="433"/>
      <c r="F163" s="433"/>
      <c r="G163" s="433"/>
      <c r="H163" s="433"/>
      <c r="I163" s="433"/>
      <c r="J163" s="433"/>
      <c r="K163" s="433"/>
      <c r="L163" s="433"/>
      <c r="M163" s="433"/>
      <c r="N163" s="433"/>
      <c r="O163" s="433"/>
      <c r="P163" s="433"/>
      <c r="Q163" s="433"/>
      <c r="R163" s="433"/>
      <c r="S163" s="433"/>
      <c r="T163" s="433"/>
      <c r="U163" s="433"/>
      <c r="V163" s="433"/>
      <c r="W163" s="433"/>
      <c r="X163" s="433"/>
      <c r="Y163" s="433"/>
      <c r="Z163" s="433"/>
      <c r="AA163" s="433"/>
      <c r="AB163" s="433"/>
      <c r="AC163" s="433"/>
      <c r="AD163" s="433"/>
      <c r="AE163" s="433"/>
      <c r="AF163" s="433"/>
      <c r="AG163" s="433"/>
      <c r="AH163" s="433"/>
      <c r="AI163" s="433"/>
      <c r="AJ163" s="433"/>
      <c r="AK163" s="433"/>
      <c r="AL163" s="433"/>
      <c r="AM163" s="433"/>
      <c r="AN163" s="433"/>
      <c r="AO163" s="433"/>
      <c r="AP163" s="433"/>
      <c r="AQ163" s="433"/>
      <c r="AR163" s="433"/>
      <c r="AS163" s="433"/>
      <c r="AT163" s="433"/>
      <c r="AU163" s="433"/>
      <c r="AV163" s="433"/>
      <c r="AW163" s="433"/>
      <c r="AX163" s="433"/>
      <c r="AY163" s="433"/>
      <c r="AZ163" s="433"/>
      <c r="BA163" s="433"/>
      <c r="BB163" s="433"/>
      <c r="BC163" s="433"/>
      <c r="BD163" s="433"/>
      <c r="BE163" s="433"/>
      <c r="BF163" s="433"/>
      <c r="BG163" s="433"/>
      <c r="BH163" s="433"/>
      <c r="BI163" s="433"/>
      <c r="BJ163" s="433"/>
      <c r="BK163" s="433"/>
      <c r="BL163" s="433"/>
      <c r="BM163" s="433"/>
      <c r="BN163" s="433"/>
      <c r="BO163" s="433"/>
      <c r="BP163" s="433"/>
      <c r="BQ163" s="433"/>
      <c r="BR163" s="433"/>
      <c r="BS163" s="433"/>
      <c r="BT163" s="433"/>
      <c r="BU163" s="433"/>
      <c r="BV163" s="433"/>
      <c r="BW163" s="433"/>
      <c r="BX163" s="433"/>
      <c r="BY163" s="433"/>
      <c r="BZ163" s="433"/>
      <c r="CA163" s="433"/>
      <c r="CB163" s="433"/>
      <c r="CC163" s="433"/>
      <c r="CD163" s="433"/>
      <c r="CE163" s="433"/>
      <c r="CF163" s="433"/>
      <c r="CG163" s="433"/>
      <c r="CH163" s="433"/>
      <c r="CI163" s="433"/>
      <c r="CJ163" s="433"/>
      <c r="CK163" s="433"/>
      <c r="CL163" s="433"/>
      <c r="CM163" s="433"/>
      <c r="CN163" s="433"/>
      <c r="CO163" s="433"/>
      <c r="CP163" s="433"/>
      <c r="CQ163" s="433"/>
      <c r="CR163" s="433"/>
      <c r="CS163" s="433"/>
      <c r="CT163" s="433"/>
      <c r="CU163" s="433"/>
      <c r="CV163" s="433"/>
      <c r="CW163" s="433"/>
      <c r="CX163" s="433"/>
      <c r="CY163" s="434"/>
    </row>
    <row r="164" spans="1:103" x14ac:dyDescent="0.25">
      <c r="A164" s="400" t="s">
        <v>81</v>
      </c>
      <c r="B164" s="401"/>
      <c r="C164" s="136"/>
      <c r="D164" s="425" t="str">
        <f>IF(AND(ISNUMBER(D140),D140&gt;0),D154-D144,"")</f>
        <v/>
      </c>
      <c r="E164" s="425" t="str">
        <f t="shared" ref="E164:BP164" si="38">IF(AND(ISNUMBER(E140),E140&gt;0),E154-E144,"")</f>
        <v/>
      </c>
      <c r="F164" s="425" t="str">
        <f t="shared" si="38"/>
        <v/>
      </c>
      <c r="G164" s="425" t="str">
        <f t="shared" si="38"/>
        <v/>
      </c>
      <c r="H164" s="425" t="str">
        <f t="shared" si="38"/>
        <v/>
      </c>
      <c r="I164" s="425" t="str">
        <f t="shared" si="38"/>
        <v/>
      </c>
      <c r="J164" s="425" t="str">
        <f t="shared" si="38"/>
        <v/>
      </c>
      <c r="K164" s="425" t="str">
        <f t="shared" si="38"/>
        <v/>
      </c>
      <c r="L164" s="425" t="str">
        <f t="shared" si="38"/>
        <v/>
      </c>
      <c r="M164" s="425" t="str">
        <f t="shared" si="38"/>
        <v/>
      </c>
      <c r="N164" s="425" t="str">
        <f t="shared" si="38"/>
        <v/>
      </c>
      <c r="O164" s="425" t="str">
        <f t="shared" si="38"/>
        <v/>
      </c>
      <c r="P164" s="425" t="str">
        <f t="shared" si="38"/>
        <v/>
      </c>
      <c r="Q164" s="425" t="str">
        <f t="shared" si="38"/>
        <v/>
      </c>
      <c r="R164" s="425" t="str">
        <f t="shared" si="38"/>
        <v/>
      </c>
      <c r="S164" s="425" t="str">
        <f t="shared" si="38"/>
        <v/>
      </c>
      <c r="T164" s="425" t="str">
        <f t="shared" si="38"/>
        <v/>
      </c>
      <c r="U164" s="425" t="str">
        <f t="shared" si="38"/>
        <v/>
      </c>
      <c r="V164" s="425" t="str">
        <f t="shared" si="38"/>
        <v/>
      </c>
      <c r="W164" s="425" t="str">
        <f t="shared" si="38"/>
        <v/>
      </c>
      <c r="X164" s="425" t="str">
        <f t="shared" si="38"/>
        <v/>
      </c>
      <c r="Y164" s="425" t="str">
        <f t="shared" si="38"/>
        <v/>
      </c>
      <c r="Z164" s="425" t="str">
        <f t="shared" si="38"/>
        <v/>
      </c>
      <c r="AA164" s="425" t="str">
        <f t="shared" si="38"/>
        <v/>
      </c>
      <c r="AB164" s="425" t="str">
        <f t="shared" si="38"/>
        <v/>
      </c>
      <c r="AC164" s="425" t="str">
        <f t="shared" si="38"/>
        <v/>
      </c>
      <c r="AD164" s="425" t="str">
        <f t="shared" si="38"/>
        <v/>
      </c>
      <c r="AE164" s="425" t="str">
        <f t="shared" si="38"/>
        <v/>
      </c>
      <c r="AF164" s="425" t="str">
        <f t="shared" si="38"/>
        <v/>
      </c>
      <c r="AG164" s="425" t="str">
        <f t="shared" si="38"/>
        <v/>
      </c>
      <c r="AH164" s="425" t="str">
        <f t="shared" si="38"/>
        <v/>
      </c>
      <c r="AI164" s="425" t="str">
        <f t="shared" si="38"/>
        <v/>
      </c>
      <c r="AJ164" s="425" t="str">
        <f t="shared" si="38"/>
        <v/>
      </c>
      <c r="AK164" s="425" t="str">
        <f t="shared" si="38"/>
        <v/>
      </c>
      <c r="AL164" s="425" t="str">
        <f t="shared" si="38"/>
        <v/>
      </c>
      <c r="AM164" s="425" t="str">
        <f t="shared" si="38"/>
        <v/>
      </c>
      <c r="AN164" s="425" t="str">
        <f t="shared" si="38"/>
        <v/>
      </c>
      <c r="AO164" s="425" t="str">
        <f t="shared" si="38"/>
        <v/>
      </c>
      <c r="AP164" s="425" t="str">
        <f t="shared" si="38"/>
        <v/>
      </c>
      <c r="AQ164" s="425" t="str">
        <f t="shared" si="38"/>
        <v/>
      </c>
      <c r="AR164" s="425" t="str">
        <f t="shared" si="38"/>
        <v/>
      </c>
      <c r="AS164" s="425" t="str">
        <f t="shared" si="38"/>
        <v/>
      </c>
      <c r="AT164" s="425" t="str">
        <f t="shared" si="38"/>
        <v/>
      </c>
      <c r="AU164" s="425" t="str">
        <f t="shared" si="38"/>
        <v/>
      </c>
      <c r="AV164" s="425" t="str">
        <f t="shared" si="38"/>
        <v/>
      </c>
      <c r="AW164" s="425" t="str">
        <f t="shared" si="38"/>
        <v/>
      </c>
      <c r="AX164" s="425" t="str">
        <f t="shared" si="38"/>
        <v/>
      </c>
      <c r="AY164" s="425" t="str">
        <f t="shared" si="38"/>
        <v/>
      </c>
      <c r="AZ164" s="425" t="str">
        <f t="shared" si="38"/>
        <v/>
      </c>
      <c r="BA164" s="425" t="str">
        <f t="shared" si="38"/>
        <v/>
      </c>
      <c r="BB164" s="425" t="str">
        <f t="shared" si="38"/>
        <v/>
      </c>
      <c r="BC164" s="425" t="str">
        <f t="shared" si="38"/>
        <v/>
      </c>
      <c r="BD164" s="425" t="str">
        <f t="shared" si="38"/>
        <v/>
      </c>
      <c r="BE164" s="425" t="str">
        <f t="shared" si="38"/>
        <v/>
      </c>
      <c r="BF164" s="425" t="str">
        <f t="shared" si="38"/>
        <v/>
      </c>
      <c r="BG164" s="425" t="str">
        <f t="shared" si="38"/>
        <v/>
      </c>
      <c r="BH164" s="425" t="str">
        <f t="shared" si="38"/>
        <v/>
      </c>
      <c r="BI164" s="425" t="str">
        <f t="shared" si="38"/>
        <v/>
      </c>
      <c r="BJ164" s="425" t="str">
        <f t="shared" si="38"/>
        <v/>
      </c>
      <c r="BK164" s="425" t="str">
        <f t="shared" si="38"/>
        <v/>
      </c>
      <c r="BL164" s="425" t="str">
        <f t="shared" si="38"/>
        <v/>
      </c>
      <c r="BM164" s="425" t="str">
        <f t="shared" si="38"/>
        <v/>
      </c>
      <c r="BN164" s="425" t="str">
        <f t="shared" si="38"/>
        <v/>
      </c>
      <c r="BO164" s="425" t="str">
        <f t="shared" si="38"/>
        <v/>
      </c>
      <c r="BP164" s="425" t="str">
        <f t="shared" si="38"/>
        <v/>
      </c>
      <c r="BQ164" s="425" t="str">
        <f t="shared" ref="BQ164:CY164" si="39">IF(AND(ISNUMBER(BQ140),BQ140&gt;0),BQ154-BQ144,"")</f>
        <v/>
      </c>
      <c r="BR164" s="425" t="str">
        <f t="shared" si="39"/>
        <v/>
      </c>
      <c r="BS164" s="425" t="str">
        <f t="shared" si="39"/>
        <v/>
      </c>
      <c r="BT164" s="425" t="str">
        <f t="shared" si="39"/>
        <v/>
      </c>
      <c r="BU164" s="425" t="str">
        <f t="shared" si="39"/>
        <v/>
      </c>
      <c r="BV164" s="425" t="str">
        <f t="shared" si="39"/>
        <v/>
      </c>
      <c r="BW164" s="425" t="str">
        <f t="shared" si="39"/>
        <v/>
      </c>
      <c r="BX164" s="425" t="str">
        <f t="shared" si="39"/>
        <v/>
      </c>
      <c r="BY164" s="425" t="str">
        <f t="shared" si="39"/>
        <v/>
      </c>
      <c r="BZ164" s="425" t="str">
        <f t="shared" si="39"/>
        <v/>
      </c>
      <c r="CA164" s="425" t="str">
        <f t="shared" si="39"/>
        <v/>
      </c>
      <c r="CB164" s="425" t="str">
        <f t="shared" si="39"/>
        <v/>
      </c>
      <c r="CC164" s="425" t="str">
        <f t="shared" si="39"/>
        <v/>
      </c>
      <c r="CD164" s="425" t="str">
        <f t="shared" si="39"/>
        <v/>
      </c>
      <c r="CE164" s="425" t="str">
        <f t="shared" si="39"/>
        <v/>
      </c>
      <c r="CF164" s="425" t="str">
        <f t="shared" si="39"/>
        <v/>
      </c>
      <c r="CG164" s="425" t="str">
        <f t="shared" si="39"/>
        <v/>
      </c>
      <c r="CH164" s="425" t="str">
        <f t="shared" si="39"/>
        <v/>
      </c>
      <c r="CI164" s="425" t="str">
        <f t="shared" si="39"/>
        <v/>
      </c>
      <c r="CJ164" s="425" t="str">
        <f t="shared" si="39"/>
        <v/>
      </c>
      <c r="CK164" s="425" t="str">
        <f t="shared" si="39"/>
        <v/>
      </c>
      <c r="CL164" s="425" t="str">
        <f t="shared" si="39"/>
        <v/>
      </c>
      <c r="CM164" s="425" t="str">
        <f t="shared" si="39"/>
        <v/>
      </c>
      <c r="CN164" s="425" t="str">
        <f t="shared" si="39"/>
        <v/>
      </c>
      <c r="CO164" s="425" t="str">
        <f t="shared" si="39"/>
        <v/>
      </c>
      <c r="CP164" s="425" t="str">
        <f t="shared" si="39"/>
        <v/>
      </c>
      <c r="CQ164" s="425" t="str">
        <f t="shared" si="39"/>
        <v/>
      </c>
      <c r="CR164" s="425" t="str">
        <f t="shared" si="39"/>
        <v/>
      </c>
      <c r="CS164" s="425" t="str">
        <f t="shared" si="39"/>
        <v/>
      </c>
      <c r="CT164" s="425" t="str">
        <f t="shared" si="39"/>
        <v/>
      </c>
      <c r="CU164" s="425" t="str">
        <f t="shared" si="39"/>
        <v/>
      </c>
      <c r="CV164" s="425" t="str">
        <f t="shared" si="39"/>
        <v/>
      </c>
      <c r="CW164" s="425" t="str">
        <f t="shared" si="39"/>
        <v/>
      </c>
      <c r="CX164" s="425" t="str">
        <f t="shared" si="39"/>
        <v/>
      </c>
      <c r="CY164" s="435" t="str">
        <f t="shared" si="39"/>
        <v/>
      </c>
    </row>
    <row r="165" spans="1:103" x14ac:dyDescent="0.25">
      <c r="A165" s="400" t="s">
        <v>82</v>
      </c>
      <c r="B165" s="401"/>
      <c r="C165" s="136"/>
      <c r="D165" s="423" t="str">
        <f>IF(AND(ISNUMBER(D140),D140&gt;0),D155-D145,"")</f>
        <v/>
      </c>
      <c r="E165" s="423" t="str">
        <f t="shared" ref="E165:BP165" si="40">IF(AND(ISNUMBER(E140),E140&gt;0),E155-E145,"")</f>
        <v/>
      </c>
      <c r="F165" s="423" t="str">
        <f t="shared" si="40"/>
        <v/>
      </c>
      <c r="G165" s="423" t="str">
        <f t="shared" si="40"/>
        <v/>
      </c>
      <c r="H165" s="423" t="str">
        <f t="shared" si="40"/>
        <v/>
      </c>
      <c r="I165" s="423" t="str">
        <f t="shared" si="40"/>
        <v/>
      </c>
      <c r="J165" s="423" t="str">
        <f t="shared" si="40"/>
        <v/>
      </c>
      <c r="K165" s="423" t="str">
        <f t="shared" si="40"/>
        <v/>
      </c>
      <c r="L165" s="423" t="str">
        <f t="shared" si="40"/>
        <v/>
      </c>
      <c r="M165" s="423" t="str">
        <f t="shared" si="40"/>
        <v/>
      </c>
      <c r="N165" s="423" t="str">
        <f t="shared" si="40"/>
        <v/>
      </c>
      <c r="O165" s="423" t="str">
        <f t="shared" si="40"/>
        <v/>
      </c>
      <c r="P165" s="423" t="str">
        <f t="shared" si="40"/>
        <v/>
      </c>
      <c r="Q165" s="423" t="str">
        <f t="shared" si="40"/>
        <v/>
      </c>
      <c r="R165" s="423" t="str">
        <f t="shared" si="40"/>
        <v/>
      </c>
      <c r="S165" s="423" t="str">
        <f t="shared" si="40"/>
        <v/>
      </c>
      <c r="T165" s="423" t="str">
        <f t="shared" si="40"/>
        <v/>
      </c>
      <c r="U165" s="423" t="str">
        <f t="shared" si="40"/>
        <v/>
      </c>
      <c r="V165" s="423" t="str">
        <f t="shared" si="40"/>
        <v/>
      </c>
      <c r="W165" s="423" t="str">
        <f t="shared" si="40"/>
        <v/>
      </c>
      <c r="X165" s="423" t="str">
        <f t="shared" si="40"/>
        <v/>
      </c>
      <c r="Y165" s="423" t="str">
        <f t="shared" si="40"/>
        <v/>
      </c>
      <c r="Z165" s="423" t="str">
        <f t="shared" si="40"/>
        <v/>
      </c>
      <c r="AA165" s="423" t="str">
        <f t="shared" si="40"/>
        <v/>
      </c>
      <c r="AB165" s="423" t="str">
        <f t="shared" si="40"/>
        <v/>
      </c>
      <c r="AC165" s="423" t="str">
        <f t="shared" si="40"/>
        <v/>
      </c>
      <c r="AD165" s="423" t="str">
        <f t="shared" si="40"/>
        <v/>
      </c>
      <c r="AE165" s="423" t="str">
        <f t="shared" si="40"/>
        <v/>
      </c>
      <c r="AF165" s="423" t="str">
        <f t="shared" si="40"/>
        <v/>
      </c>
      <c r="AG165" s="423" t="str">
        <f t="shared" si="40"/>
        <v/>
      </c>
      <c r="AH165" s="423" t="str">
        <f t="shared" si="40"/>
        <v/>
      </c>
      <c r="AI165" s="423" t="str">
        <f t="shared" si="40"/>
        <v/>
      </c>
      <c r="AJ165" s="423" t="str">
        <f t="shared" si="40"/>
        <v/>
      </c>
      <c r="AK165" s="423" t="str">
        <f t="shared" si="40"/>
        <v/>
      </c>
      <c r="AL165" s="423" t="str">
        <f t="shared" si="40"/>
        <v/>
      </c>
      <c r="AM165" s="423" t="str">
        <f t="shared" si="40"/>
        <v/>
      </c>
      <c r="AN165" s="423" t="str">
        <f t="shared" si="40"/>
        <v/>
      </c>
      <c r="AO165" s="423" t="str">
        <f t="shared" si="40"/>
        <v/>
      </c>
      <c r="AP165" s="423" t="str">
        <f t="shared" si="40"/>
        <v/>
      </c>
      <c r="AQ165" s="423" t="str">
        <f t="shared" si="40"/>
        <v/>
      </c>
      <c r="AR165" s="423" t="str">
        <f t="shared" si="40"/>
        <v/>
      </c>
      <c r="AS165" s="423" t="str">
        <f t="shared" si="40"/>
        <v/>
      </c>
      <c r="AT165" s="423" t="str">
        <f t="shared" si="40"/>
        <v/>
      </c>
      <c r="AU165" s="423" t="str">
        <f t="shared" si="40"/>
        <v/>
      </c>
      <c r="AV165" s="423" t="str">
        <f t="shared" si="40"/>
        <v/>
      </c>
      <c r="AW165" s="423" t="str">
        <f t="shared" si="40"/>
        <v/>
      </c>
      <c r="AX165" s="423" t="str">
        <f t="shared" si="40"/>
        <v/>
      </c>
      <c r="AY165" s="423" t="str">
        <f t="shared" si="40"/>
        <v/>
      </c>
      <c r="AZ165" s="423" t="str">
        <f t="shared" si="40"/>
        <v/>
      </c>
      <c r="BA165" s="423" t="str">
        <f t="shared" si="40"/>
        <v/>
      </c>
      <c r="BB165" s="423" t="str">
        <f t="shared" si="40"/>
        <v/>
      </c>
      <c r="BC165" s="423" t="str">
        <f t="shared" si="40"/>
        <v/>
      </c>
      <c r="BD165" s="423" t="str">
        <f t="shared" si="40"/>
        <v/>
      </c>
      <c r="BE165" s="423" t="str">
        <f t="shared" si="40"/>
        <v/>
      </c>
      <c r="BF165" s="423" t="str">
        <f t="shared" si="40"/>
        <v/>
      </c>
      <c r="BG165" s="423" t="str">
        <f t="shared" si="40"/>
        <v/>
      </c>
      <c r="BH165" s="423" t="str">
        <f t="shared" si="40"/>
        <v/>
      </c>
      <c r="BI165" s="423" t="str">
        <f t="shared" si="40"/>
        <v/>
      </c>
      <c r="BJ165" s="423" t="str">
        <f t="shared" si="40"/>
        <v/>
      </c>
      <c r="BK165" s="423" t="str">
        <f t="shared" si="40"/>
        <v/>
      </c>
      <c r="BL165" s="423" t="str">
        <f t="shared" si="40"/>
        <v/>
      </c>
      <c r="BM165" s="423" t="str">
        <f t="shared" si="40"/>
        <v/>
      </c>
      <c r="BN165" s="423" t="str">
        <f t="shared" si="40"/>
        <v/>
      </c>
      <c r="BO165" s="423" t="str">
        <f t="shared" si="40"/>
        <v/>
      </c>
      <c r="BP165" s="423" t="str">
        <f t="shared" si="40"/>
        <v/>
      </c>
      <c r="BQ165" s="423" t="str">
        <f t="shared" ref="BQ165:CY165" si="41">IF(AND(ISNUMBER(BQ140),BQ140&gt;0),BQ155-BQ145,"")</f>
        <v/>
      </c>
      <c r="BR165" s="423" t="str">
        <f t="shared" si="41"/>
        <v/>
      </c>
      <c r="BS165" s="423" t="str">
        <f t="shared" si="41"/>
        <v/>
      </c>
      <c r="BT165" s="423" t="str">
        <f t="shared" si="41"/>
        <v/>
      </c>
      <c r="BU165" s="423" t="str">
        <f t="shared" si="41"/>
        <v/>
      </c>
      <c r="BV165" s="423" t="str">
        <f t="shared" si="41"/>
        <v/>
      </c>
      <c r="BW165" s="423" t="str">
        <f t="shared" si="41"/>
        <v/>
      </c>
      <c r="BX165" s="423" t="str">
        <f t="shared" si="41"/>
        <v/>
      </c>
      <c r="BY165" s="423" t="str">
        <f t="shared" si="41"/>
        <v/>
      </c>
      <c r="BZ165" s="423" t="str">
        <f t="shared" si="41"/>
        <v/>
      </c>
      <c r="CA165" s="423" t="str">
        <f t="shared" si="41"/>
        <v/>
      </c>
      <c r="CB165" s="423" t="str">
        <f t="shared" si="41"/>
        <v/>
      </c>
      <c r="CC165" s="423" t="str">
        <f t="shared" si="41"/>
        <v/>
      </c>
      <c r="CD165" s="423" t="str">
        <f t="shared" si="41"/>
        <v/>
      </c>
      <c r="CE165" s="423" t="str">
        <f t="shared" si="41"/>
        <v/>
      </c>
      <c r="CF165" s="423" t="str">
        <f t="shared" si="41"/>
        <v/>
      </c>
      <c r="CG165" s="423" t="str">
        <f t="shared" si="41"/>
        <v/>
      </c>
      <c r="CH165" s="423" t="str">
        <f t="shared" si="41"/>
        <v/>
      </c>
      <c r="CI165" s="423" t="str">
        <f t="shared" si="41"/>
        <v/>
      </c>
      <c r="CJ165" s="423" t="str">
        <f t="shared" si="41"/>
        <v/>
      </c>
      <c r="CK165" s="423" t="str">
        <f t="shared" si="41"/>
        <v/>
      </c>
      <c r="CL165" s="423" t="str">
        <f t="shared" si="41"/>
        <v/>
      </c>
      <c r="CM165" s="423" t="str">
        <f t="shared" si="41"/>
        <v/>
      </c>
      <c r="CN165" s="423" t="str">
        <f t="shared" si="41"/>
        <v/>
      </c>
      <c r="CO165" s="423" t="str">
        <f t="shared" si="41"/>
        <v/>
      </c>
      <c r="CP165" s="423" t="str">
        <f t="shared" si="41"/>
        <v/>
      </c>
      <c r="CQ165" s="423" t="str">
        <f t="shared" si="41"/>
        <v/>
      </c>
      <c r="CR165" s="423" t="str">
        <f t="shared" si="41"/>
        <v/>
      </c>
      <c r="CS165" s="423" t="str">
        <f t="shared" si="41"/>
        <v/>
      </c>
      <c r="CT165" s="423" t="str">
        <f t="shared" si="41"/>
        <v/>
      </c>
      <c r="CU165" s="423" t="str">
        <f t="shared" si="41"/>
        <v/>
      </c>
      <c r="CV165" s="423" t="str">
        <f t="shared" si="41"/>
        <v/>
      </c>
      <c r="CW165" s="423" t="str">
        <f t="shared" si="41"/>
        <v/>
      </c>
      <c r="CX165" s="423" t="str">
        <f t="shared" si="41"/>
        <v/>
      </c>
      <c r="CY165" s="436" t="str">
        <f t="shared" si="41"/>
        <v/>
      </c>
    </row>
    <row r="166" spans="1:103" x14ac:dyDescent="0.25">
      <c r="A166" s="400" t="s">
        <v>83</v>
      </c>
      <c r="B166" s="401"/>
      <c r="C166" s="136"/>
      <c r="D166" s="425" t="str">
        <f>IF(AND(ISNUMBER(D140),D140&gt;0),D157-D147,"")</f>
        <v/>
      </c>
      <c r="E166" s="425" t="str">
        <f t="shared" ref="E166:BP166" si="42">IF(AND(ISNUMBER(E140),E140&gt;0),E157-E147,"")</f>
        <v/>
      </c>
      <c r="F166" s="425" t="str">
        <f t="shared" si="42"/>
        <v/>
      </c>
      <c r="G166" s="425" t="str">
        <f t="shared" si="42"/>
        <v/>
      </c>
      <c r="H166" s="425" t="str">
        <f t="shared" si="42"/>
        <v/>
      </c>
      <c r="I166" s="425" t="str">
        <f t="shared" si="42"/>
        <v/>
      </c>
      <c r="J166" s="425" t="str">
        <f t="shared" si="42"/>
        <v/>
      </c>
      <c r="K166" s="425" t="str">
        <f t="shared" si="42"/>
        <v/>
      </c>
      <c r="L166" s="425" t="str">
        <f t="shared" si="42"/>
        <v/>
      </c>
      <c r="M166" s="425" t="str">
        <f t="shared" si="42"/>
        <v/>
      </c>
      <c r="N166" s="425" t="str">
        <f t="shared" si="42"/>
        <v/>
      </c>
      <c r="O166" s="425" t="str">
        <f t="shared" si="42"/>
        <v/>
      </c>
      <c r="P166" s="425" t="str">
        <f t="shared" si="42"/>
        <v/>
      </c>
      <c r="Q166" s="425" t="str">
        <f t="shared" si="42"/>
        <v/>
      </c>
      <c r="R166" s="425" t="str">
        <f t="shared" si="42"/>
        <v/>
      </c>
      <c r="S166" s="425" t="str">
        <f t="shared" si="42"/>
        <v/>
      </c>
      <c r="T166" s="425" t="str">
        <f t="shared" si="42"/>
        <v/>
      </c>
      <c r="U166" s="425" t="str">
        <f t="shared" si="42"/>
        <v/>
      </c>
      <c r="V166" s="425" t="str">
        <f t="shared" si="42"/>
        <v/>
      </c>
      <c r="W166" s="425" t="str">
        <f t="shared" si="42"/>
        <v/>
      </c>
      <c r="X166" s="425" t="str">
        <f t="shared" si="42"/>
        <v/>
      </c>
      <c r="Y166" s="425" t="str">
        <f t="shared" si="42"/>
        <v/>
      </c>
      <c r="Z166" s="425" t="str">
        <f t="shared" si="42"/>
        <v/>
      </c>
      <c r="AA166" s="425" t="str">
        <f t="shared" si="42"/>
        <v/>
      </c>
      <c r="AB166" s="425" t="str">
        <f t="shared" si="42"/>
        <v/>
      </c>
      <c r="AC166" s="425" t="str">
        <f t="shared" si="42"/>
        <v/>
      </c>
      <c r="AD166" s="425" t="str">
        <f t="shared" si="42"/>
        <v/>
      </c>
      <c r="AE166" s="425" t="str">
        <f t="shared" si="42"/>
        <v/>
      </c>
      <c r="AF166" s="425" t="str">
        <f t="shared" si="42"/>
        <v/>
      </c>
      <c r="AG166" s="425" t="str">
        <f t="shared" si="42"/>
        <v/>
      </c>
      <c r="AH166" s="425" t="str">
        <f t="shared" si="42"/>
        <v/>
      </c>
      <c r="AI166" s="425" t="str">
        <f t="shared" si="42"/>
        <v/>
      </c>
      <c r="AJ166" s="425" t="str">
        <f t="shared" si="42"/>
        <v/>
      </c>
      <c r="AK166" s="425" t="str">
        <f t="shared" si="42"/>
        <v/>
      </c>
      <c r="AL166" s="425" t="str">
        <f t="shared" si="42"/>
        <v/>
      </c>
      <c r="AM166" s="425" t="str">
        <f t="shared" si="42"/>
        <v/>
      </c>
      <c r="AN166" s="425" t="str">
        <f t="shared" si="42"/>
        <v/>
      </c>
      <c r="AO166" s="425" t="str">
        <f t="shared" si="42"/>
        <v/>
      </c>
      <c r="AP166" s="425" t="str">
        <f t="shared" si="42"/>
        <v/>
      </c>
      <c r="AQ166" s="425" t="str">
        <f t="shared" si="42"/>
        <v/>
      </c>
      <c r="AR166" s="425" t="str">
        <f t="shared" si="42"/>
        <v/>
      </c>
      <c r="AS166" s="425" t="str">
        <f t="shared" si="42"/>
        <v/>
      </c>
      <c r="AT166" s="425" t="str">
        <f t="shared" si="42"/>
        <v/>
      </c>
      <c r="AU166" s="425" t="str">
        <f t="shared" si="42"/>
        <v/>
      </c>
      <c r="AV166" s="425" t="str">
        <f t="shared" si="42"/>
        <v/>
      </c>
      <c r="AW166" s="425" t="str">
        <f t="shared" si="42"/>
        <v/>
      </c>
      <c r="AX166" s="425" t="str">
        <f t="shared" si="42"/>
        <v/>
      </c>
      <c r="AY166" s="425" t="str">
        <f t="shared" si="42"/>
        <v/>
      </c>
      <c r="AZ166" s="425" t="str">
        <f t="shared" si="42"/>
        <v/>
      </c>
      <c r="BA166" s="425" t="str">
        <f t="shared" si="42"/>
        <v/>
      </c>
      <c r="BB166" s="425" t="str">
        <f t="shared" si="42"/>
        <v/>
      </c>
      <c r="BC166" s="425" t="str">
        <f t="shared" si="42"/>
        <v/>
      </c>
      <c r="BD166" s="425" t="str">
        <f t="shared" si="42"/>
        <v/>
      </c>
      <c r="BE166" s="425" t="str">
        <f t="shared" si="42"/>
        <v/>
      </c>
      <c r="BF166" s="425" t="str">
        <f t="shared" si="42"/>
        <v/>
      </c>
      <c r="BG166" s="425" t="str">
        <f t="shared" si="42"/>
        <v/>
      </c>
      <c r="BH166" s="425" t="str">
        <f t="shared" si="42"/>
        <v/>
      </c>
      <c r="BI166" s="425" t="str">
        <f t="shared" si="42"/>
        <v/>
      </c>
      <c r="BJ166" s="425" t="str">
        <f t="shared" si="42"/>
        <v/>
      </c>
      <c r="BK166" s="425" t="str">
        <f t="shared" si="42"/>
        <v/>
      </c>
      <c r="BL166" s="425" t="str">
        <f t="shared" si="42"/>
        <v/>
      </c>
      <c r="BM166" s="425" t="str">
        <f t="shared" si="42"/>
        <v/>
      </c>
      <c r="BN166" s="425" t="str">
        <f t="shared" si="42"/>
        <v/>
      </c>
      <c r="BO166" s="425" t="str">
        <f t="shared" si="42"/>
        <v/>
      </c>
      <c r="BP166" s="425" t="str">
        <f t="shared" si="42"/>
        <v/>
      </c>
      <c r="BQ166" s="425" t="str">
        <f t="shared" ref="BQ166:CY166" si="43">IF(AND(ISNUMBER(BQ140),BQ140&gt;0),BQ157-BQ147,"")</f>
        <v/>
      </c>
      <c r="BR166" s="425" t="str">
        <f t="shared" si="43"/>
        <v/>
      </c>
      <c r="BS166" s="425" t="str">
        <f t="shared" si="43"/>
        <v/>
      </c>
      <c r="BT166" s="425" t="str">
        <f t="shared" si="43"/>
        <v/>
      </c>
      <c r="BU166" s="425" t="str">
        <f t="shared" si="43"/>
        <v/>
      </c>
      <c r="BV166" s="425" t="str">
        <f t="shared" si="43"/>
        <v/>
      </c>
      <c r="BW166" s="425" t="str">
        <f t="shared" si="43"/>
        <v/>
      </c>
      <c r="BX166" s="425" t="str">
        <f t="shared" si="43"/>
        <v/>
      </c>
      <c r="BY166" s="425" t="str">
        <f t="shared" si="43"/>
        <v/>
      </c>
      <c r="BZ166" s="425" t="str">
        <f t="shared" si="43"/>
        <v/>
      </c>
      <c r="CA166" s="425" t="str">
        <f t="shared" si="43"/>
        <v/>
      </c>
      <c r="CB166" s="425" t="str">
        <f t="shared" si="43"/>
        <v/>
      </c>
      <c r="CC166" s="425" t="str">
        <f t="shared" si="43"/>
        <v/>
      </c>
      <c r="CD166" s="425" t="str">
        <f t="shared" si="43"/>
        <v/>
      </c>
      <c r="CE166" s="425" t="str">
        <f t="shared" si="43"/>
        <v/>
      </c>
      <c r="CF166" s="425" t="str">
        <f t="shared" si="43"/>
        <v/>
      </c>
      <c r="CG166" s="425" t="str">
        <f t="shared" si="43"/>
        <v/>
      </c>
      <c r="CH166" s="425" t="str">
        <f t="shared" si="43"/>
        <v/>
      </c>
      <c r="CI166" s="425" t="str">
        <f t="shared" si="43"/>
        <v/>
      </c>
      <c r="CJ166" s="425" t="str">
        <f t="shared" si="43"/>
        <v/>
      </c>
      <c r="CK166" s="425" t="str">
        <f t="shared" si="43"/>
        <v/>
      </c>
      <c r="CL166" s="425" t="str">
        <f t="shared" si="43"/>
        <v/>
      </c>
      <c r="CM166" s="425" t="str">
        <f t="shared" si="43"/>
        <v/>
      </c>
      <c r="CN166" s="425" t="str">
        <f t="shared" si="43"/>
        <v/>
      </c>
      <c r="CO166" s="425" t="str">
        <f t="shared" si="43"/>
        <v/>
      </c>
      <c r="CP166" s="425" t="str">
        <f t="shared" si="43"/>
        <v/>
      </c>
      <c r="CQ166" s="425" t="str">
        <f t="shared" si="43"/>
        <v/>
      </c>
      <c r="CR166" s="425" t="str">
        <f t="shared" si="43"/>
        <v/>
      </c>
      <c r="CS166" s="425" t="str">
        <f t="shared" si="43"/>
        <v/>
      </c>
      <c r="CT166" s="425" t="str">
        <f t="shared" si="43"/>
        <v/>
      </c>
      <c r="CU166" s="425" t="str">
        <f t="shared" si="43"/>
        <v/>
      </c>
      <c r="CV166" s="425" t="str">
        <f t="shared" si="43"/>
        <v/>
      </c>
      <c r="CW166" s="425" t="str">
        <f t="shared" si="43"/>
        <v/>
      </c>
      <c r="CX166" s="425" t="str">
        <f t="shared" si="43"/>
        <v/>
      </c>
      <c r="CY166" s="435" t="str">
        <f t="shared" si="43"/>
        <v/>
      </c>
    </row>
    <row r="167" spans="1:103" x14ac:dyDescent="0.25">
      <c r="A167" s="400" t="s">
        <v>84</v>
      </c>
      <c r="B167" s="401"/>
      <c r="C167" s="136"/>
      <c r="D167" s="423" t="str">
        <f>IF(AND(ISNUMBER(D140),D140&gt;0),D158-D148,"")</f>
        <v/>
      </c>
      <c r="E167" s="423" t="str">
        <f t="shared" ref="E167:BP167" si="44">IF(AND(ISNUMBER(E140),E140&gt;0),E158-E148,"")</f>
        <v/>
      </c>
      <c r="F167" s="423" t="str">
        <f t="shared" si="44"/>
        <v/>
      </c>
      <c r="G167" s="423" t="str">
        <f t="shared" si="44"/>
        <v/>
      </c>
      <c r="H167" s="423" t="str">
        <f t="shared" si="44"/>
        <v/>
      </c>
      <c r="I167" s="423" t="str">
        <f t="shared" si="44"/>
        <v/>
      </c>
      <c r="J167" s="423" t="str">
        <f t="shared" si="44"/>
        <v/>
      </c>
      <c r="K167" s="423" t="str">
        <f t="shared" si="44"/>
        <v/>
      </c>
      <c r="L167" s="423" t="str">
        <f t="shared" si="44"/>
        <v/>
      </c>
      <c r="M167" s="423" t="str">
        <f t="shared" si="44"/>
        <v/>
      </c>
      <c r="N167" s="423" t="str">
        <f t="shared" si="44"/>
        <v/>
      </c>
      <c r="O167" s="423" t="str">
        <f t="shared" si="44"/>
        <v/>
      </c>
      <c r="P167" s="423" t="str">
        <f t="shared" si="44"/>
        <v/>
      </c>
      <c r="Q167" s="423" t="str">
        <f t="shared" si="44"/>
        <v/>
      </c>
      <c r="R167" s="423" t="str">
        <f t="shared" si="44"/>
        <v/>
      </c>
      <c r="S167" s="423" t="str">
        <f t="shared" si="44"/>
        <v/>
      </c>
      <c r="T167" s="423" t="str">
        <f t="shared" si="44"/>
        <v/>
      </c>
      <c r="U167" s="423" t="str">
        <f t="shared" si="44"/>
        <v/>
      </c>
      <c r="V167" s="423" t="str">
        <f t="shared" si="44"/>
        <v/>
      </c>
      <c r="W167" s="423" t="str">
        <f t="shared" si="44"/>
        <v/>
      </c>
      <c r="X167" s="423" t="str">
        <f t="shared" si="44"/>
        <v/>
      </c>
      <c r="Y167" s="423" t="str">
        <f t="shared" si="44"/>
        <v/>
      </c>
      <c r="Z167" s="423" t="str">
        <f t="shared" si="44"/>
        <v/>
      </c>
      <c r="AA167" s="423" t="str">
        <f t="shared" si="44"/>
        <v/>
      </c>
      <c r="AB167" s="423" t="str">
        <f t="shared" si="44"/>
        <v/>
      </c>
      <c r="AC167" s="423" t="str">
        <f t="shared" si="44"/>
        <v/>
      </c>
      <c r="AD167" s="423" t="str">
        <f t="shared" si="44"/>
        <v/>
      </c>
      <c r="AE167" s="423" t="str">
        <f t="shared" si="44"/>
        <v/>
      </c>
      <c r="AF167" s="423" t="str">
        <f t="shared" si="44"/>
        <v/>
      </c>
      <c r="AG167" s="423" t="str">
        <f t="shared" si="44"/>
        <v/>
      </c>
      <c r="AH167" s="423" t="str">
        <f t="shared" si="44"/>
        <v/>
      </c>
      <c r="AI167" s="423" t="str">
        <f t="shared" si="44"/>
        <v/>
      </c>
      <c r="AJ167" s="423" t="str">
        <f t="shared" si="44"/>
        <v/>
      </c>
      <c r="AK167" s="423" t="str">
        <f t="shared" si="44"/>
        <v/>
      </c>
      <c r="AL167" s="423" t="str">
        <f t="shared" si="44"/>
        <v/>
      </c>
      <c r="AM167" s="423" t="str">
        <f t="shared" si="44"/>
        <v/>
      </c>
      <c r="AN167" s="423" t="str">
        <f t="shared" si="44"/>
        <v/>
      </c>
      <c r="AO167" s="423" t="str">
        <f t="shared" si="44"/>
        <v/>
      </c>
      <c r="AP167" s="423" t="str">
        <f t="shared" si="44"/>
        <v/>
      </c>
      <c r="AQ167" s="423" t="str">
        <f t="shared" si="44"/>
        <v/>
      </c>
      <c r="AR167" s="423" t="str">
        <f t="shared" si="44"/>
        <v/>
      </c>
      <c r="AS167" s="423" t="str">
        <f t="shared" si="44"/>
        <v/>
      </c>
      <c r="AT167" s="423" t="str">
        <f t="shared" si="44"/>
        <v/>
      </c>
      <c r="AU167" s="423" t="str">
        <f t="shared" si="44"/>
        <v/>
      </c>
      <c r="AV167" s="423" t="str">
        <f t="shared" si="44"/>
        <v/>
      </c>
      <c r="AW167" s="423" t="str">
        <f t="shared" si="44"/>
        <v/>
      </c>
      <c r="AX167" s="423" t="str">
        <f t="shared" si="44"/>
        <v/>
      </c>
      <c r="AY167" s="423" t="str">
        <f t="shared" si="44"/>
        <v/>
      </c>
      <c r="AZ167" s="423" t="str">
        <f t="shared" si="44"/>
        <v/>
      </c>
      <c r="BA167" s="423" t="str">
        <f t="shared" si="44"/>
        <v/>
      </c>
      <c r="BB167" s="423" t="str">
        <f t="shared" si="44"/>
        <v/>
      </c>
      <c r="BC167" s="423" t="str">
        <f t="shared" si="44"/>
        <v/>
      </c>
      <c r="BD167" s="423" t="str">
        <f t="shared" si="44"/>
        <v/>
      </c>
      <c r="BE167" s="423" t="str">
        <f t="shared" si="44"/>
        <v/>
      </c>
      <c r="BF167" s="423" t="str">
        <f t="shared" si="44"/>
        <v/>
      </c>
      <c r="BG167" s="423" t="str">
        <f t="shared" si="44"/>
        <v/>
      </c>
      <c r="BH167" s="423" t="str">
        <f t="shared" si="44"/>
        <v/>
      </c>
      <c r="BI167" s="423" t="str">
        <f t="shared" si="44"/>
        <v/>
      </c>
      <c r="BJ167" s="423" t="str">
        <f t="shared" si="44"/>
        <v/>
      </c>
      <c r="BK167" s="423" t="str">
        <f t="shared" si="44"/>
        <v/>
      </c>
      <c r="BL167" s="423" t="str">
        <f t="shared" si="44"/>
        <v/>
      </c>
      <c r="BM167" s="423" t="str">
        <f t="shared" si="44"/>
        <v/>
      </c>
      <c r="BN167" s="423" t="str">
        <f t="shared" si="44"/>
        <v/>
      </c>
      <c r="BO167" s="423" t="str">
        <f t="shared" si="44"/>
        <v/>
      </c>
      <c r="BP167" s="423" t="str">
        <f t="shared" si="44"/>
        <v/>
      </c>
      <c r="BQ167" s="423" t="str">
        <f t="shared" ref="BQ167:CY167" si="45">IF(AND(ISNUMBER(BQ140),BQ140&gt;0),BQ158-BQ148,"")</f>
        <v/>
      </c>
      <c r="BR167" s="423" t="str">
        <f t="shared" si="45"/>
        <v/>
      </c>
      <c r="BS167" s="423" t="str">
        <f t="shared" si="45"/>
        <v/>
      </c>
      <c r="BT167" s="423" t="str">
        <f t="shared" si="45"/>
        <v/>
      </c>
      <c r="BU167" s="423" t="str">
        <f t="shared" si="45"/>
        <v/>
      </c>
      <c r="BV167" s="423" t="str">
        <f t="shared" si="45"/>
        <v/>
      </c>
      <c r="BW167" s="423" t="str">
        <f t="shared" si="45"/>
        <v/>
      </c>
      <c r="BX167" s="423" t="str">
        <f t="shared" si="45"/>
        <v/>
      </c>
      <c r="BY167" s="423" t="str">
        <f t="shared" si="45"/>
        <v/>
      </c>
      <c r="BZ167" s="423" t="str">
        <f t="shared" si="45"/>
        <v/>
      </c>
      <c r="CA167" s="423" t="str">
        <f t="shared" si="45"/>
        <v/>
      </c>
      <c r="CB167" s="423" t="str">
        <f t="shared" si="45"/>
        <v/>
      </c>
      <c r="CC167" s="423" t="str">
        <f t="shared" si="45"/>
        <v/>
      </c>
      <c r="CD167" s="423" t="str">
        <f t="shared" si="45"/>
        <v/>
      </c>
      <c r="CE167" s="423" t="str">
        <f t="shared" si="45"/>
        <v/>
      </c>
      <c r="CF167" s="423" t="str">
        <f t="shared" si="45"/>
        <v/>
      </c>
      <c r="CG167" s="423" t="str">
        <f t="shared" si="45"/>
        <v/>
      </c>
      <c r="CH167" s="423" t="str">
        <f t="shared" si="45"/>
        <v/>
      </c>
      <c r="CI167" s="423" t="str">
        <f t="shared" si="45"/>
        <v/>
      </c>
      <c r="CJ167" s="423" t="str">
        <f t="shared" si="45"/>
        <v/>
      </c>
      <c r="CK167" s="423" t="str">
        <f t="shared" si="45"/>
        <v/>
      </c>
      <c r="CL167" s="423" t="str">
        <f t="shared" si="45"/>
        <v/>
      </c>
      <c r="CM167" s="423" t="str">
        <f t="shared" si="45"/>
        <v/>
      </c>
      <c r="CN167" s="423" t="str">
        <f t="shared" si="45"/>
        <v/>
      </c>
      <c r="CO167" s="423" t="str">
        <f t="shared" si="45"/>
        <v/>
      </c>
      <c r="CP167" s="423" t="str">
        <f t="shared" si="45"/>
        <v/>
      </c>
      <c r="CQ167" s="423" t="str">
        <f t="shared" si="45"/>
        <v/>
      </c>
      <c r="CR167" s="423" t="str">
        <f t="shared" si="45"/>
        <v/>
      </c>
      <c r="CS167" s="423" t="str">
        <f t="shared" si="45"/>
        <v/>
      </c>
      <c r="CT167" s="423" t="str">
        <f t="shared" si="45"/>
        <v/>
      </c>
      <c r="CU167" s="423" t="str">
        <f t="shared" si="45"/>
        <v/>
      </c>
      <c r="CV167" s="423" t="str">
        <f t="shared" si="45"/>
        <v/>
      </c>
      <c r="CW167" s="423" t="str">
        <f t="shared" si="45"/>
        <v/>
      </c>
      <c r="CX167" s="423" t="str">
        <f t="shared" si="45"/>
        <v/>
      </c>
      <c r="CY167" s="436" t="str">
        <f t="shared" si="45"/>
        <v/>
      </c>
    </row>
    <row r="168" spans="1:103" ht="15.75" thickBot="1" x14ac:dyDescent="0.3">
      <c r="A168" s="437" t="s">
        <v>85</v>
      </c>
      <c r="B168" s="438"/>
      <c r="C168" s="439"/>
      <c r="D168" s="440" t="str">
        <f>IF(AND(ISNUMBER(D140),D140&gt;0),D161-D151,"")</f>
        <v/>
      </c>
      <c r="E168" s="440" t="str">
        <f t="shared" ref="E168:BP168" si="46">IF(AND(ISNUMBER(E140),E140&gt;0),E161-E151,"")</f>
        <v/>
      </c>
      <c r="F168" s="440" t="str">
        <f t="shared" si="46"/>
        <v/>
      </c>
      <c r="G168" s="440" t="str">
        <f t="shared" si="46"/>
        <v/>
      </c>
      <c r="H168" s="440" t="str">
        <f t="shared" si="46"/>
        <v/>
      </c>
      <c r="I168" s="440" t="str">
        <f t="shared" si="46"/>
        <v/>
      </c>
      <c r="J168" s="440" t="str">
        <f t="shared" si="46"/>
        <v/>
      </c>
      <c r="K168" s="440" t="str">
        <f t="shared" si="46"/>
        <v/>
      </c>
      <c r="L168" s="440" t="str">
        <f t="shared" si="46"/>
        <v/>
      </c>
      <c r="M168" s="440" t="str">
        <f t="shared" si="46"/>
        <v/>
      </c>
      <c r="N168" s="440" t="str">
        <f t="shared" si="46"/>
        <v/>
      </c>
      <c r="O168" s="440" t="str">
        <f t="shared" si="46"/>
        <v/>
      </c>
      <c r="P168" s="440" t="str">
        <f t="shared" si="46"/>
        <v/>
      </c>
      <c r="Q168" s="440" t="str">
        <f t="shared" si="46"/>
        <v/>
      </c>
      <c r="R168" s="440" t="str">
        <f t="shared" si="46"/>
        <v/>
      </c>
      <c r="S168" s="440" t="str">
        <f t="shared" si="46"/>
        <v/>
      </c>
      <c r="T168" s="440" t="str">
        <f t="shared" si="46"/>
        <v/>
      </c>
      <c r="U168" s="440" t="str">
        <f t="shared" si="46"/>
        <v/>
      </c>
      <c r="V168" s="440" t="str">
        <f t="shared" si="46"/>
        <v/>
      </c>
      <c r="W168" s="440" t="str">
        <f t="shared" si="46"/>
        <v/>
      </c>
      <c r="X168" s="440" t="str">
        <f t="shared" si="46"/>
        <v/>
      </c>
      <c r="Y168" s="440" t="str">
        <f t="shared" si="46"/>
        <v/>
      </c>
      <c r="Z168" s="440" t="str">
        <f t="shared" si="46"/>
        <v/>
      </c>
      <c r="AA168" s="440" t="str">
        <f t="shared" si="46"/>
        <v/>
      </c>
      <c r="AB168" s="440" t="str">
        <f t="shared" si="46"/>
        <v/>
      </c>
      <c r="AC168" s="440" t="str">
        <f t="shared" si="46"/>
        <v/>
      </c>
      <c r="AD168" s="440" t="str">
        <f t="shared" si="46"/>
        <v/>
      </c>
      <c r="AE168" s="440" t="str">
        <f t="shared" si="46"/>
        <v/>
      </c>
      <c r="AF168" s="440" t="str">
        <f t="shared" si="46"/>
        <v/>
      </c>
      <c r="AG168" s="440" t="str">
        <f t="shared" si="46"/>
        <v/>
      </c>
      <c r="AH168" s="440" t="str">
        <f t="shared" si="46"/>
        <v/>
      </c>
      <c r="AI168" s="440" t="str">
        <f t="shared" si="46"/>
        <v/>
      </c>
      <c r="AJ168" s="440" t="str">
        <f t="shared" si="46"/>
        <v/>
      </c>
      <c r="AK168" s="440" t="str">
        <f t="shared" si="46"/>
        <v/>
      </c>
      <c r="AL168" s="440" t="str">
        <f t="shared" si="46"/>
        <v/>
      </c>
      <c r="AM168" s="440" t="str">
        <f t="shared" si="46"/>
        <v/>
      </c>
      <c r="AN168" s="440" t="str">
        <f t="shared" si="46"/>
        <v/>
      </c>
      <c r="AO168" s="440" t="str">
        <f t="shared" si="46"/>
        <v/>
      </c>
      <c r="AP168" s="440" t="str">
        <f t="shared" si="46"/>
        <v/>
      </c>
      <c r="AQ168" s="440" t="str">
        <f t="shared" si="46"/>
        <v/>
      </c>
      <c r="AR168" s="440" t="str">
        <f t="shared" si="46"/>
        <v/>
      </c>
      <c r="AS168" s="440" t="str">
        <f t="shared" si="46"/>
        <v/>
      </c>
      <c r="AT168" s="440" t="str">
        <f t="shared" si="46"/>
        <v/>
      </c>
      <c r="AU168" s="440" t="str">
        <f t="shared" si="46"/>
        <v/>
      </c>
      <c r="AV168" s="440" t="str">
        <f t="shared" si="46"/>
        <v/>
      </c>
      <c r="AW168" s="440" t="str">
        <f t="shared" si="46"/>
        <v/>
      </c>
      <c r="AX168" s="440" t="str">
        <f t="shared" si="46"/>
        <v/>
      </c>
      <c r="AY168" s="440" t="str">
        <f t="shared" si="46"/>
        <v/>
      </c>
      <c r="AZ168" s="440" t="str">
        <f t="shared" si="46"/>
        <v/>
      </c>
      <c r="BA168" s="440" t="str">
        <f t="shared" si="46"/>
        <v/>
      </c>
      <c r="BB168" s="440" t="str">
        <f t="shared" si="46"/>
        <v/>
      </c>
      <c r="BC168" s="440" t="str">
        <f t="shared" si="46"/>
        <v/>
      </c>
      <c r="BD168" s="440" t="str">
        <f t="shared" si="46"/>
        <v/>
      </c>
      <c r="BE168" s="440" t="str">
        <f t="shared" si="46"/>
        <v/>
      </c>
      <c r="BF168" s="440" t="str">
        <f t="shared" si="46"/>
        <v/>
      </c>
      <c r="BG168" s="440" t="str">
        <f t="shared" si="46"/>
        <v/>
      </c>
      <c r="BH168" s="440" t="str">
        <f t="shared" si="46"/>
        <v/>
      </c>
      <c r="BI168" s="440" t="str">
        <f t="shared" si="46"/>
        <v/>
      </c>
      <c r="BJ168" s="440" t="str">
        <f t="shared" si="46"/>
        <v/>
      </c>
      <c r="BK168" s="440" t="str">
        <f t="shared" si="46"/>
        <v/>
      </c>
      <c r="BL168" s="440" t="str">
        <f t="shared" si="46"/>
        <v/>
      </c>
      <c r="BM168" s="440" t="str">
        <f t="shared" si="46"/>
        <v/>
      </c>
      <c r="BN168" s="440" t="str">
        <f t="shared" si="46"/>
        <v/>
      </c>
      <c r="BO168" s="440" t="str">
        <f t="shared" si="46"/>
        <v/>
      </c>
      <c r="BP168" s="440" t="str">
        <f t="shared" si="46"/>
        <v/>
      </c>
      <c r="BQ168" s="440" t="str">
        <f t="shared" ref="BQ168:CY168" si="47">IF(AND(ISNUMBER(BQ140),BQ140&gt;0),BQ161-BQ151,"")</f>
        <v/>
      </c>
      <c r="BR168" s="440" t="str">
        <f t="shared" si="47"/>
        <v/>
      </c>
      <c r="BS168" s="440" t="str">
        <f t="shared" si="47"/>
        <v/>
      </c>
      <c r="BT168" s="440" t="str">
        <f t="shared" si="47"/>
        <v/>
      </c>
      <c r="BU168" s="440" t="str">
        <f t="shared" si="47"/>
        <v/>
      </c>
      <c r="BV168" s="440" t="str">
        <f t="shared" si="47"/>
        <v/>
      </c>
      <c r="BW168" s="440" t="str">
        <f t="shared" si="47"/>
        <v/>
      </c>
      <c r="BX168" s="440" t="str">
        <f t="shared" si="47"/>
        <v/>
      </c>
      <c r="BY168" s="440" t="str">
        <f t="shared" si="47"/>
        <v/>
      </c>
      <c r="BZ168" s="440" t="str">
        <f t="shared" si="47"/>
        <v/>
      </c>
      <c r="CA168" s="440" t="str">
        <f t="shared" si="47"/>
        <v/>
      </c>
      <c r="CB168" s="440" t="str">
        <f t="shared" si="47"/>
        <v/>
      </c>
      <c r="CC168" s="440" t="str">
        <f t="shared" si="47"/>
        <v/>
      </c>
      <c r="CD168" s="440" t="str">
        <f t="shared" si="47"/>
        <v/>
      </c>
      <c r="CE168" s="440" t="str">
        <f t="shared" si="47"/>
        <v/>
      </c>
      <c r="CF168" s="440" t="str">
        <f t="shared" si="47"/>
        <v/>
      </c>
      <c r="CG168" s="440" t="str">
        <f t="shared" si="47"/>
        <v/>
      </c>
      <c r="CH168" s="440" t="str">
        <f t="shared" si="47"/>
        <v/>
      </c>
      <c r="CI168" s="440" t="str">
        <f t="shared" si="47"/>
        <v/>
      </c>
      <c r="CJ168" s="440" t="str">
        <f t="shared" si="47"/>
        <v/>
      </c>
      <c r="CK168" s="440" t="str">
        <f t="shared" si="47"/>
        <v/>
      </c>
      <c r="CL168" s="440" t="str">
        <f t="shared" si="47"/>
        <v/>
      </c>
      <c r="CM168" s="440" t="str">
        <f t="shared" si="47"/>
        <v/>
      </c>
      <c r="CN168" s="440" t="str">
        <f t="shared" si="47"/>
        <v/>
      </c>
      <c r="CO168" s="440" t="str">
        <f t="shared" si="47"/>
        <v/>
      </c>
      <c r="CP168" s="440" t="str">
        <f t="shared" si="47"/>
        <v/>
      </c>
      <c r="CQ168" s="440" t="str">
        <f t="shared" si="47"/>
        <v/>
      </c>
      <c r="CR168" s="440" t="str">
        <f t="shared" si="47"/>
        <v/>
      </c>
      <c r="CS168" s="440" t="str">
        <f t="shared" si="47"/>
        <v/>
      </c>
      <c r="CT168" s="440" t="str">
        <f t="shared" si="47"/>
        <v/>
      </c>
      <c r="CU168" s="440" t="str">
        <f t="shared" si="47"/>
        <v/>
      </c>
      <c r="CV168" s="440" t="str">
        <f t="shared" si="47"/>
        <v/>
      </c>
      <c r="CW168" s="440" t="str">
        <f t="shared" si="47"/>
        <v/>
      </c>
      <c r="CX168" s="440" t="str">
        <f t="shared" si="47"/>
        <v/>
      </c>
      <c r="CY168" s="441" t="str">
        <f t="shared" si="47"/>
        <v/>
      </c>
    </row>
    <row r="169" spans="1:103" hidden="1" x14ac:dyDescent="0.25">
      <c r="A169" s="428"/>
      <c r="B169" s="213"/>
      <c r="C169" s="214"/>
      <c r="D169" s="429"/>
      <c r="E169" s="507" t="s">
        <v>229</v>
      </c>
      <c r="F169" s="508"/>
      <c r="G169" s="508"/>
      <c r="H169" s="508"/>
      <c r="I169" s="116"/>
    </row>
    <row r="170" spans="1:103" hidden="1" x14ac:dyDescent="0.25">
      <c r="A170" s="217"/>
      <c r="B170" s="213"/>
      <c r="C170" s="214"/>
      <c r="D170" s="222" t="s">
        <v>132</v>
      </c>
      <c r="E170" s="216">
        <v>1</v>
      </c>
      <c r="F170" s="216">
        <v>2</v>
      </c>
      <c r="G170" s="216">
        <v>3</v>
      </c>
      <c r="H170" s="397">
        <v>4</v>
      </c>
      <c r="I170" s="116"/>
    </row>
    <row r="171" spans="1:103" hidden="1" x14ac:dyDescent="0.25">
      <c r="A171" s="218" t="s">
        <v>86</v>
      </c>
      <c r="B171" s="220"/>
      <c r="C171" s="219"/>
      <c r="D171" s="215">
        <f>COUNTIF(164:164,"&lt;0")</f>
        <v>0</v>
      </c>
      <c r="E171" s="215">
        <f t="shared" ref="E171:H172" si="48">COUNTIFS(164:164,"&lt;0",$2:$2,"="&amp;E$170)</f>
        <v>0</v>
      </c>
      <c r="F171" s="215">
        <f t="shared" si="48"/>
        <v>0</v>
      </c>
      <c r="G171" s="215">
        <f t="shared" si="48"/>
        <v>0</v>
      </c>
      <c r="H171" s="398">
        <f t="shared" si="48"/>
        <v>0</v>
      </c>
      <c r="I171" s="116"/>
    </row>
    <row r="172" spans="1:103" hidden="1" x14ac:dyDescent="0.25">
      <c r="A172" s="212" t="s">
        <v>87</v>
      </c>
      <c r="B172" s="218"/>
      <c r="C172" s="219"/>
      <c r="D172" s="215">
        <f>COUNTIF(165:165,"&lt;0")</f>
        <v>0</v>
      </c>
      <c r="E172" s="215">
        <f t="shared" si="48"/>
        <v>0</v>
      </c>
      <c r="F172" s="215">
        <f t="shared" si="48"/>
        <v>0</v>
      </c>
      <c r="G172" s="215">
        <f t="shared" si="48"/>
        <v>0</v>
      </c>
      <c r="H172" s="398">
        <f t="shared" si="48"/>
        <v>0</v>
      </c>
      <c r="I172" s="116"/>
    </row>
    <row r="173" spans="1:103" hidden="1" x14ac:dyDescent="0.25">
      <c r="A173" s="212" t="s">
        <v>88</v>
      </c>
      <c r="B173" s="218"/>
      <c r="C173" s="219"/>
      <c r="D173" s="215">
        <f>COUNTIF(166:166,"&gt;0")</f>
        <v>0</v>
      </c>
      <c r="E173" s="215">
        <f t="shared" ref="E173:H175" si="49">COUNTIFS(166:166,"&gt;0",$2:$2,"="&amp;E$170)</f>
        <v>0</v>
      </c>
      <c r="F173" s="215">
        <f t="shared" si="49"/>
        <v>0</v>
      </c>
      <c r="G173" s="215">
        <f t="shared" si="49"/>
        <v>0</v>
      </c>
      <c r="H173" s="398">
        <f t="shared" si="49"/>
        <v>0</v>
      </c>
      <c r="I173" s="116"/>
    </row>
    <row r="174" spans="1:103" hidden="1" x14ac:dyDescent="0.25">
      <c r="A174" s="218" t="s">
        <v>89</v>
      </c>
      <c r="B174" s="220"/>
      <c r="C174" s="219"/>
      <c r="D174" s="215">
        <f>COUNTIF(167:167,"&gt;0")</f>
        <v>0</v>
      </c>
      <c r="E174" s="215">
        <f t="shared" si="49"/>
        <v>0</v>
      </c>
      <c r="F174" s="215">
        <f t="shared" si="49"/>
        <v>0</v>
      </c>
      <c r="G174" s="215">
        <f t="shared" si="49"/>
        <v>0</v>
      </c>
      <c r="H174" s="398">
        <f t="shared" si="49"/>
        <v>0</v>
      </c>
      <c r="I174" s="116"/>
    </row>
    <row r="175" spans="1:103" hidden="1" x14ac:dyDescent="0.25">
      <c r="A175" s="212" t="s">
        <v>90</v>
      </c>
      <c r="B175" s="218"/>
      <c r="C175" s="219"/>
      <c r="D175" s="215">
        <f>COUNTIF(168:168,"&gt;0")</f>
        <v>0</v>
      </c>
      <c r="E175" s="215">
        <f t="shared" si="49"/>
        <v>0</v>
      </c>
      <c r="F175" s="215">
        <f t="shared" si="49"/>
        <v>0</v>
      </c>
      <c r="G175" s="215">
        <f t="shared" si="49"/>
        <v>0</v>
      </c>
      <c r="H175" s="398">
        <f t="shared" si="49"/>
        <v>0</v>
      </c>
      <c r="I175" s="116"/>
    </row>
    <row r="176" spans="1:103" hidden="1" x14ac:dyDescent="0.25">
      <c r="A176" s="212" t="s">
        <v>133</v>
      </c>
      <c r="B176" s="218"/>
      <c r="C176" s="219"/>
      <c r="D176" s="221">
        <f>COUNT(140:140)</f>
        <v>0</v>
      </c>
      <c r="E176" s="221">
        <f>COUNTIFS(140:140,"&gt;0",$2:$2,"="&amp;E$170)</f>
        <v>0</v>
      </c>
      <c r="F176" s="221">
        <f>COUNTIFS(140:140,"&gt;0",$2:$2,"="&amp;F$170)</f>
        <v>0</v>
      </c>
      <c r="G176" s="221">
        <f>COUNTIFS(140:140,"&gt;0",$2:$2,"="&amp;G$170)</f>
        <v>0</v>
      </c>
      <c r="H176" s="399">
        <f>COUNTIFS(140:140,"&gt;0",$2:$2,"="&amp;H$170)</f>
        <v>0</v>
      </c>
      <c r="I176" s="116"/>
    </row>
    <row r="177" spans="4:9" x14ac:dyDescent="0.25">
      <c r="D177" s="116"/>
      <c r="E177" s="116"/>
      <c r="F177" s="116"/>
      <c r="G177" s="116"/>
      <c r="H177" s="116"/>
      <c r="I177" s="116"/>
    </row>
    <row r="178" spans="4:9" x14ac:dyDescent="0.25">
      <c r="D178" s="116"/>
      <c r="E178" s="116"/>
      <c r="F178" s="116"/>
      <c r="G178" s="116"/>
      <c r="H178" s="116"/>
      <c r="I178" s="116"/>
    </row>
  </sheetData>
  <sheetProtection password="E992" sheet="1" objects="1" scenarios="1"/>
  <mergeCells count="19">
    <mergeCell ref="E169:H169"/>
    <mergeCell ref="A6:A13"/>
    <mergeCell ref="A14:A21"/>
    <mergeCell ref="A22:A29"/>
    <mergeCell ref="A30:A37"/>
    <mergeCell ref="A38:A42"/>
    <mergeCell ref="A44:A45"/>
    <mergeCell ref="A46:A52"/>
    <mergeCell ref="A53:A55"/>
    <mergeCell ref="A56:A59"/>
    <mergeCell ref="A72:A79"/>
    <mergeCell ref="A112:A118"/>
    <mergeCell ref="A119:A121"/>
    <mergeCell ref="A122:A125"/>
    <mergeCell ref="A80:A87"/>
    <mergeCell ref="A88:A95"/>
    <mergeCell ref="A96:A103"/>
    <mergeCell ref="A104:A108"/>
    <mergeCell ref="A110:A111"/>
  </mergeCells>
  <conditionalFormatting sqref="D5:CY5">
    <cfRule type="expression" dxfId="9" priority="10">
      <formula>AND(COUNTA(D6:D59)&gt;0,LEN(D5)=0)</formula>
    </cfRule>
  </conditionalFormatting>
  <conditionalFormatting sqref="D71:CY71">
    <cfRule type="expression" dxfId="8" priority="9">
      <formula>AND(COUNTA(D72:D125)&gt;0,LEN(D71)=0)</formula>
    </cfRule>
  </conditionalFormatting>
  <conditionalFormatting sqref="D140:CY140">
    <cfRule type="cellIs" dxfId="7" priority="1" stopIfTrue="1" operator="equal">
      <formula>1</formula>
    </cfRule>
    <cfRule type="expression" dxfId="6" priority="8" stopIfTrue="1">
      <formula>AND(ISNUMBER(D138),ISNUMBER(D139),SUM(D138,D139)&lt;80)</formula>
    </cfRule>
  </conditionalFormatting>
  <conditionalFormatting sqref="D164:CY165">
    <cfRule type="cellIs" dxfId="5" priority="7" stopIfTrue="1" operator="lessThan">
      <formula>0</formula>
    </cfRule>
    <cfRule type="expression" dxfId="4" priority="3" stopIfTrue="1">
      <formula>AND(ISNUMBER(D164),D164&gt;0)</formula>
    </cfRule>
  </conditionalFormatting>
  <conditionalFormatting sqref="D166:CY168">
    <cfRule type="expression" dxfId="3" priority="4" stopIfTrue="1">
      <formula>AND(ISNUMBER(D166),D166&gt;0)</formula>
    </cfRule>
    <cfRule type="cellIs" dxfId="2" priority="2" stopIfTrue="1" operator="lessThan">
      <formula>0</formula>
    </cfRule>
  </conditionalFormatting>
  <dataValidations disablePrompts="1" xWindow="272" yWindow="403" count="6">
    <dataValidation type="whole" allowBlank="1" showInputMessage="1" showErrorMessage="1" error="Responses must be between 1 and 7" prompt="Responses must be between 1 and 7" sqref="D60:CY69" xr:uid="{8910624E-46EA-41E4-908E-E2F9C286F914}">
      <formula1>1</formula1>
      <formula2>7</formula2>
    </dataValidation>
    <dataValidation type="whole" allowBlank="1" showInputMessage="1" showErrorMessage="1" errorTitle="Response must be 1 - 7" error="1 = Never_x000a_2 = Seldom_x000a_3 = Sometimes_x000a_4 = About half the time_x000a_5 = Often_x000a_6 = Very often_x000a_7 = Always" sqref="D72:CY79 D96:CY108 D6:CY13 D30:CY42" xr:uid="{E0B29178-18D2-4AC0-8018-3BC9E5173FC5}">
      <formula1>1</formula1>
      <formula2>7</formula2>
    </dataValidation>
    <dataValidation type="whole" allowBlank="1" showInputMessage="1" showErrorMessage="1" errorTitle="Response must be 1 - 7" error="1 = Not at all likely_x000a_2 = Slightly likely_x000a_3 = Somewhat likely_x000a_4 = Moderately likely_x000a_5 = Quite likely_x000a_6 = Very likely_x000a_7 = Extremely likely" sqref="D56:CY59 D122:CY125 D80:CY95 D14:CY29" xr:uid="{18D62985-95E9-4E33-8306-66674EF99C10}">
      <formula1>1</formula1>
      <formula2>7</formula2>
    </dataValidation>
    <dataValidation type="custom" allowBlank="1" showInputMessage="1" showErrorMessage="1" errorTitle="Response must be  1 - 7 or N/A" error="N/A = I was not with my child_x000a_1 = Never_x000a_2 = Once_x000a_3 =Twice_x000a_4 = Three times_x000a_5 = 4 or 5 times_x000a_6 = 6 or 7 times_x000a_7 = More than 7 times" sqref="D110:CY111 D44:CY45" xr:uid="{1B0E70DB-34EA-45FA-BB8E-25882E4213CE}">
      <formula1>OR(D44="N/A",AND(D44&gt;0,D44&lt;=7))</formula1>
    </dataValidation>
    <dataValidation type="whole" allowBlank="1" showInputMessage="1" showErrorMessage="1" errorTitle="Response must be 1 - 7" error="1 = Strongly disagree_x000a_2 = Disagree_x000a_3 = Slightly disagree_x000a_4 = Neither agree nor disagree_x000a_5 = Slightly agree_x000a_6 = Agree_x000a_7 = Strongly agree" sqref="D112:CY121 D46:CY55" xr:uid="{88F58692-1861-4691-99E2-79444C0629BD}">
      <formula1>1</formula1>
      <formula2>7</formula2>
    </dataValidation>
    <dataValidation type="whole" allowBlank="1" showInputMessage="1" showErrorMessage="1" errorTitle="Response must be 1 - 7" error="1 = Less than once per week_x000a_2 = About once per week_x000a_3 = A few times per week, but not daily_x000a_4 = About once a day_x000a_5 = 2-5 times per day_x000a_6 = 6-10 times per day_x000a_7 = More than 10 times per day" sqref="D43:CY43 D109:CY109" xr:uid="{76E8C91D-9577-459A-B0A7-2A0542F1B609}">
      <formula1>1</formula1>
      <formula2>7</formula2>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00B9D-FCA0-47D1-90D7-1F353E85D79D}">
  <sheetPr codeName="Sheet14"/>
  <dimension ref="A1:AV72"/>
  <sheetViews>
    <sheetView zoomScaleNormal="100" workbookViewId="0">
      <pane xSplit="3" topLeftCell="D1" activePane="topRight" state="frozen"/>
      <selection pane="topRight" activeCell="D2" sqref="D2"/>
    </sheetView>
  </sheetViews>
  <sheetFormatPr defaultRowHeight="15" x14ac:dyDescent="0.25"/>
  <cols>
    <col min="1" max="1" width="14.5703125" customWidth="1"/>
    <col min="2" max="2" width="12.140625" customWidth="1"/>
    <col min="3" max="3" width="10.140625" customWidth="1"/>
    <col min="4" max="48" width="9.5703125" customWidth="1"/>
  </cols>
  <sheetData>
    <row r="1" spans="1:48" ht="15.75" x14ac:dyDescent="0.25">
      <c r="A1" s="306" t="s">
        <v>232</v>
      </c>
      <c r="B1" s="78"/>
      <c r="C1" s="81" t="s">
        <v>131</v>
      </c>
      <c r="D1" s="371" t="str">
        <f>IF(LEN(D4)&gt;0,VLOOKUP(MONTH(D4),calcs!$M$1:$N$13,2,FALSE),"")</f>
        <v/>
      </c>
      <c r="E1" s="372" t="str">
        <f>IF(LEN(E4)&gt;0,VLOOKUP(MONTH(E4),calcs!$M$1:$N$13,2,FALSE),"")</f>
        <v/>
      </c>
      <c r="F1" s="372" t="str">
        <f>IF(LEN(F4)&gt;0,VLOOKUP(MONTH(F4),calcs!$M$1:$N$13,2,FALSE),"")</f>
        <v/>
      </c>
      <c r="G1" s="372" t="str">
        <f>IF(LEN(G4)&gt;0,VLOOKUP(MONTH(G4),calcs!$M$1:$N$13,2,FALSE),"")</f>
        <v/>
      </c>
      <c r="H1" s="372" t="str">
        <f>IF(LEN(H4)&gt;0,VLOOKUP(MONTH(H4),calcs!$M$1:$N$13,2,FALSE),"")</f>
        <v/>
      </c>
      <c r="I1" s="372" t="str">
        <f>IF(LEN(I4)&gt;0,VLOOKUP(MONTH(I4),calcs!$M$1:$N$13,2,FALSE),"")</f>
        <v/>
      </c>
      <c r="J1" s="372" t="str">
        <f>IF(LEN(J4)&gt;0,VLOOKUP(MONTH(J4),calcs!$M$1:$N$13,2,FALSE),"")</f>
        <v/>
      </c>
      <c r="K1" s="372" t="str">
        <f>IF(LEN(K4)&gt;0,VLOOKUP(MONTH(K4),calcs!$M$1:$N$13,2,FALSE),"")</f>
        <v/>
      </c>
      <c r="L1" s="372" t="str">
        <f>IF(LEN(L4)&gt;0,VLOOKUP(MONTH(L4),calcs!$M$1:$N$13,2,FALSE),"")</f>
        <v/>
      </c>
      <c r="M1" s="372" t="str">
        <f>IF(LEN(M4)&gt;0,VLOOKUP(MONTH(M4),calcs!$M$1:$N$13,2,FALSE),"")</f>
        <v/>
      </c>
      <c r="N1" s="372" t="str">
        <f>IF(LEN(N4)&gt;0,VLOOKUP(MONTH(N4),calcs!$M$1:$N$13,2,FALSE),"")</f>
        <v/>
      </c>
      <c r="O1" s="372" t="str">
        <f>IF(LEN(O4)&gt;0,VLOOKUP(MONTH(O4),calcs!$M$1:$N$13,2,FALSE),"")</f>
        <v/>
      </c>
      <c r="P1" s="372" t="str">
        <f>IF(LEN(P4)&gt;0,VLOOKUP(MONTH(P4),calcs!$M$1:$N$13,2,FALSE),"")</f>
        <v/>
      </c>
      <c r="Q1" s="372" t="str">
        <f>IF(LEN(Q4)&gt;0,VLOOKUP(MONTH(Q4),calcs!$M$1:$N$13,2,FALSE),"")</f>
        <v/>
      </c>
      <c r="R1" s="372" t="str">
        <f>IF(LEN(R4)&gt;0,VLOOKUP(MONTH(R4),calcs!$M$1:$N$13,2,FALSE),"")</f>
        <v/>
      </c>
      <c r="S1" s="372" t="str">
        <f>IF(LEN(S4)&gt;0,VLOOKUP(MONTH(S4),calcs!$M$1:$N$13,2,FALSE),"")</f>
        <v/>
      </c>
      <c r="T1" s="372" t="str">
        <f>IF(LEN(T4)&gt;0,VLOOKUP(MONTH(T4),calcs!$M$1:$N$13,2,FALSE),"")</f>
        <v/>
      </c>
      <c r="U1" s="372" t="str">
        <f>IF(LEN(U4)&gt;0,VLOOKUP(MONTH(U4),calcs!$M$1:$N$13,2,FALSE),"")</f>
        <v/>
      </c>
      <c r="V1" s="372" t="str">
        <f>IF(LEN(V4)&gt;0,VLOOKUP(MONTH(V4),calcs!$M$1:$N$13,2,FALSE),"")</f>
        <v/>
      </c>
      <c r="W1" s="372" t="str">
        <f>IF(LEN(W4)&gt;0,VLOOKUP(MONTH(W4),calcs!$M$1:$N$13,2,FALSE),"")</f>
        <v/>
      </c>
      <c r="X1" s="372" t="str">
        <f>IF(LEN(X4)&gt;0,VLOOKUP(MONTH(X4),calcs!$M$1:$N$13,2,FALSE),"")</f>
        <v/>
      </c>
      <c r="Y1" s="372" t="str">
        <f>IF(LEN(Y4)&gt;0,VLOOKUP(MONTH(Y4),calcs!$M$1:$N$13,2,FALSE),"")</f>
        <v/>
      </c>
      <c r="Z1" s="372" t="str">
        <f>IF(LEN(Z4)&gt;0,VLOOKUP(MONTH(Z4),calcs!$M$1:$N$13,2,FALSE),"")</f>
        <v/>
      </c>
      <c r="AA1" s="372" t="str">
        <f>IF(LEN(AA4)&gt;0,VLOOKUP(MONTH(AA4),calcs!$M$1:$N$13,2,FALSE),"")</f>
        <v/>
      </c>
      <c r="AB1" s="372" t="str">
        <f>IF(LEN(AB4)&gt;0,VLOOKUP(MONTH(AB4),calcs!$M$1:$N$13,2,FALSE),"")</f>
        <v/>
      </c>
      <c r="AC1" s="372" t="str">
        <f>IF(LEN(AC4)&gt;0,VLOOKUP(MONTH(AC4),calcs!$M$1:$N$13,2,FALSE),"")</f>
        <v/>
      </c>
      <c r="AD1" s="372" t="str">
        <f>IF(LEN(AD4)&gt;0,VLOOKUP(MONTH(AD4),calcs!$M$1:$N$13,2,FALSE),"")</f>
        <v/>
      </c>
      <c r="AE1" s="372" t="str">
        <f>IF(LEN(AE4)&gt;0,VLOOKUP(MONTH(AE4),calcs!$M$1:$N$13,2,FALSE),"")</f>
        <v/>
      </c>
      <c r="AF1" s="372" t="str">
        <f>IF(LEN(AF4)&gt;0,VLOOKUP(MONTH(AF4),calcs!$M$1:$N$13,2,FALSE),"")</f>
        <v/>
      </c>
      <c r="AG1" s="372" t="str">
        <f>IF(LEN(AG4)&gt;0,VLOOKUP(MONTH(AG4),calcs!$M$1:$N$13,2,FALSE),"")</f>
        <v/>
      </c>
      <c r="AH1" s="372" t="str">
        <f>IF(LEN(AH4)&gt;0,VLOOKUP(MONTH(AH4),calcs!$M$1:$N$13,2,FALSE),"")</f>
        <v/>
      </c>
      <c r="AI1" s="372" t="str">
        <f>IF(LEN(AI4)&gt;0,VLOOKUP(MONTH(AI4),calcs!$M$1:$N$13,2,FALSE),"")</f>
        <v/>
      </c>
      <c r="AJ1" s="372" t="str">
        <f>IF(LEN(AJ4)&gt;0,VLOOKUP(MONTH(AJ4),calcs!$M$1:$N$13,2,FALSE),"")</f>
        <v/>
      </c>
      <c r="AK1" s="372" t="str">
        <f>IF(LEN(AK4)&gt;0,VLOOKUP(MONTH(AK4),calcs!$M$1:$N$13,2,FALSE),"")</f>
        <v/>
      </c>
      <c r="AL1" s="372" t="str">
        <f>IF(LEN(AL4)&gt;0,VLOOKUP(MONTH(AL4),calcs!$M$1:$N$13,2,FALSE),"")</f>
        <v/>
      </c>
      <c r="AM1" s="372" t="str">
        <f>IF(LEN(AM4)&gt;0,VLOOKUP(MONTH(AM4),calcs!$M$1:$N$13,2,FALSE),"")</f>
        <v/>
      </c>
      <c r="AN1" s="372" t="str">
        <f>IF(LEN(AN4)&gt;0,VLOOKUP(MONTH(AN4),calcs!$M$1:$N$13,2,FALSE),"")</f>
        <v/>
      </c>
      <c r="AO1" s="372" t="str">
        <f>IF(LEN(AO4)&gt;0,VLOOKUP(MONTH(AO4),calcs!$M$1:$N$13,2,FALSE),"")</f>
        <v/>
      </c>
      <c r="AP1" s="372" t="str">
        <f>IF(LEN(AP4)&gt;0,VLOOKUP(MONTH(AP4),calcs!$M$1:$N$13,2,FALSE),"")</f>
        <v/>
      </c>
      <c r="AQ1" s="372" t="str">
        <f>IF(LEN(AQ4)&gt;0,VLOOKUP(MONTH(AQ4),calcs!$M$1:$N$13,2,FALSE),"")</f>
        <v/>
      </c>
      <c r="AR1" s="372" t="str">
        <f>IF(LEN(AR4)&gt;0,VLOOKUP(MONTH(AR4),calcs!$M$1:$N$13,2,FALSE),"")</f>
        <v/>
      </c>
      <c r="AS1" s="372" t="str">
        <f>IF(LEN(AS4)&gt;0,VLOOKUP(MONTH(AS4),calcs!$M$1:$N$13,2,FALSE),"")</f>
        <v/>
      </c>
      <c r="AT1" s="372" t="str">
        <f>IF(LEN(AT4)&gt;0,VLOOKUP(MONTH(AT4),calcs!$M$1:$N$13,2,FALSE),"")</f>
        <v/>
      </c>
      <c r="AU1" s="372" t="str">
        <f>IF(LEN(AU4)&gt;0,VLOOKUP(MONTH(AU4),calcs!$M$1:$N$13,2,FALSE),"")</f>
        <v/>
      </c>
      <c r="AV1" s="373" t="str">
        <f>IF(LEN(AV4)&gt;0,VLOOKUP(MONTH(AV4),calcs!$M$1:$N$13,2,FALSE),"")</f>
        <v/>
      </c>
    </row>
    <row r="2" spans="1:48" ht="30" x14ac:dyDescent="0.25">
      <c r="A2" s="79"/>
      <c r="B2" s="79"/>
      <c r="C2" s="82" t="s">
        <v>80</v>
      </c>
      <c r="D2" s="291"/>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row>
    <row r="3" spans="1:48" ht="30" x14ac:dyDescent="0.25">
      <c r="A3" s="79"/>
      <c r="B3" s="79"/>
      <c r="C3" s="81" t="s">
        <v>91</v>
      </c>
      <c r="D3" s="293"/>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row>
    <row r="4" spans="1:48" ht="45" x14ac:dyDescent="0.25">
      <c r="A4" s="79"/>
      <c r="B4" s="79"/>
      <c r="C4" s="81" t="s">
        <v>98</v>
      </c>
      <c r="D4" s="312"/>
      <c r="E4" s="314"/>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row>
    <row r="5" spans="1:48" ht="20.100000000000001" customHeight="1" x14ac:dyDescent="0.25">
      <c r="A5" s="524" t="s">
        <v>3</v>
      </c>
      <c r="B5" s="83" t="s">
        <v>4</v>
      </c>
      <c r="C5" s="156" t="s">
        <v>127</v>
      </c>
      <c r="D5" s="296"/>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row>
    <row r="6" spans="1:48" ht="20.100000000000001" customHeight="1" x14ac:dyDescent="0.25">
      <c r="A6" s="525"/>
      <c r="B6" s="83" t="s">
        <v>5</v>
      </c>
      <c r="C6" s="156" t="s">
        <v>128</v>
      </c>
      <c r="D6" s="298"/>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row>
    <row r="7" spans="1:48" ht="20.100000000000001" customHeight="1" x14ac:dyDescent="0.25">
      <c r="A7" s="525"/>
      <c r="B7" s="83" t="s">
        <v>6</v>
      </c>
      <c r="C7" s="156" t="s">
        <v>129</v>
      </c>
      <c r="D7" s="293"/>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row>
    <row r="8" spans="1:48" ht="20.100000000000001" customHeight="1" x14ac:dyDescent="0.25">
      <c r="A8" s="526"/>
      <c r="B8" s="83" t="s">
        <v>7</v>
      </c>
      <c r="C8" s="156" t="s">
        <v>130</v>
      </c>
      <c r="D8" s="300"/>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5"/>
    </row>
    <row r="9" spans="1:48" ht="20.100000000000001" customHeight="1" x14ac:dyDescent="0.25">
      <c r="A9" s="527" t="s">
        <v>233</v>
      </c>
      <c r="B9" s="84" t="s">
        <v>8</v>
      </c>
      <c r="C9" s="156" t="s">
        <v>234</v>
      </c>
      <c r="D9" s="296"/>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row>
    <row r="10" spans="1:48" ht="20.100000000000001" customHeight="1" x14ac:dyDescent="0.25">
      <c r="A10" s="528"/>
      <c r="B10" s="84" t="s">
        <v>9</v>
      </c>
      <c r="C10" s="156" t="s">
        <v>235</v>
      </c>
      <c r="D10" s="298"/>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row>
    <row r="11" spans="1:48" ht="20.100000000000001" customHeight="1" x14ac:dyDescent="0.25">
      <c r="A11" s="528"/>
      <c r="B11" s="84" t="s">
        <v>10</v>
      </c>
      <c r="C11" s="156" t="s">
        <v>236</v>
      </c>
      <c r="D11" s="293"/>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row>
    <row r="12" spans="1:48" ht="20.100000000000001" customHeight="1" x14ac:dyDescent="0.25">
      <c r="A12" s="528"/>
      <c r="B12" s="84" t="s">
        <v>11</v>
      </c>
      <c r="C12" s="156" t="s">
        <v>237</v>
      </c>
      <c r="D12" s="298"/>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row>
    <row r="13" spans="1:48" ht="20.100000000000001" customHeight="1" x14ac:dyDescent="0.25">
      <c r="A13" s="528"/>
      <c r="B13" s="84" t="s">
        <v>12</v>
      </c>
      <c r="C13" s="156" t="s">
        <v>238</v>
      </c>
      <c r="D13" s="293"/>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row>
    <row r="14" spans="1:48" ht="20.100000000000001" customHeight="1" x14ac:dyDescent="0.25">
      <c r="A14" s="528"/>
      <c r="B14" s="84" t="s">
        <v>13</v>
      </c>
      <c r="C14" s="156" t="s">
        <v>239</v>
      </c>
      <c r="D14" s="298"/>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row>
    <row r="15" spans="1:48" ht="20.100000000000001" customHeight="1" x14ac:dyDescent="0.25">
      <c r="A15" s="528"/>
      <c r="B15" s="84" t="s">
        <v>14</v>
      </c>
      <c r="C15" s="156" t="s">
        <v>240</v>
      </c>
      <c r="D15" s="293"/>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row>
    <row r="16" spans="1:48" ht="20.100000000000001" customHeight="1" x14ac:dyDescent="0.25">
      <c r="A16" s="528"/>
      <c r="B16" s="84" t="s">
        <v>15</v>
      </c>
      <c r="C16" s="156" t="s">
        <v>241</v>
      </c>
      <c r="D16" s="298"/>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row>
    <row r="17" spans="1:48" ht="20.100000000000001" customHeight="1" x14ac:dyDescent="0.25">
      <c r="A17" s="528"/>
      <c r="B17" s="84" t="s">
        <v>16</v>
      </c>
      <c r="C17" s="156" t="s">
        <v>242</v>
      </c>
      <c r="D17" s="293"/>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row>
    <row r="18" spans="1:48" ht="20.100000000000001" customHeight="1" x14ac:dyDescent="0.25">
      <c r="A18" s="529"/>
      <c r="B18" s="84" t="s">
        <v>17</v>
      </c>
      <c r="C18" s="156" t="s">
        <v>243</v>
      </c>
      <c r="D18" s="300"/>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row>
    <row r="19" spans="1:48" ht="20.100000000000001" customHeight="1" x14ac:dyDescent="0.25">
      <c r="A19" s="521" t="s">
        <v>244</v>
      </c>
      <c r="B19" s="80" t="s">
        <v>18</v>
      </c>
      <c r="C19" s="156" t="s">
        <v>245</v>
      </c>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row>
    <row r="20" spans="1:48" ht="20.100000000000001" customHeight="1" x14ac:dyDescent="0.25">
      <c r="A20" s="523"/>
      <c r="B20" s="80" t="s">
        <v>19</v>
      </c>
      <c r="C20" s="156" t="s">
        <v>246</v>
      </c>
      <c r="D20" s="300"/>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row>
    <row r="21" spans="1:48" ht="20.100000000000001" customHeight="1" x14ac:dyDescent="0.25">
      <c r="A21" s="521" t="s">
        <v>247</v>
      </c>
      <c r="B21" s="80" t="s">
        <v>20</v>
      </c>
      <c r="C21" s="156" t="s">
        <v>248</v>
      </c>
      <c r="D21" s="296"/>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row>
    <row r="22" spans="1:48" ht="20.100000000000001" customHeight="1" x14ac:dyDescent="0.25">
      <c r="A22" s="522"/>
      <c r="B22" s="80" t="s">
        <v>21</v>
      </c>
      <c r="C22" s="156" t="s">
        <v>249</v>
      </c>
      <c r="D22" s="298"/>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row>
    <row r="23" spans="1:48" ht="20.100000000000001" customHeight="1" x14ac:dyDescent="0.25">
      <c r="A23" s="522"/>
      <c r="B23" s="80" t="s">
        <v>22</v>
      </c>
      <c r="C23" s="156" t="s">
        <v>250</v>
      </c>
      <c r="D23" s="293"/>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row>
    <row r="24" spans="1:48" ht="20.100000000000001" customHeight="1" x14ac:dyDescent="0.25">
      <c r="A24" s="522"/>
      <c r="B24" s="80" t="s">
        <v>23</v>
      </c>
      <c r="C24" s="156" t="s">
        <v>251</v>
      </c>
      <c r="D24" s="298"/>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row>
    <row r="25" spans="1:48" ht="20.100000000000001" customHeight="1" x14ac:dyDescent="0.25">
      <c r="A25" s="522"/>
      <c r="B25" s="80" t="s">
        <v>24</v>
      </c>
      <c r="C25" s="156" t="s">
        <v>252</v>
      </c>
      <c r="D25" s="293"/>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row>
    <row r="26" spans="1:48" ht="20.100000000000001" customHeight="1" x14ac:dyDescent="0.25">
      <c r="A26" s="522"/>
      <c r="B26" s="80" t="s">
        <v>25</v>
      </c>
      <c r="C26" s="156" t="s">
        <v>253</v>
      </c>
      <c r="D26" s="298"/>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row>
    <row r="27" spans="1:48" ht="20.100000000000001" customHeight="1" x14ac:dyDescent="0.25">
      <c r="A27" s="522"/>
      <c r="B27" s="80" t="s">
        <v>26</v>
      </c>
      <c r="C27" s="156" t="s">
        <v>254</v>
      </c>
      <c r="D27" s="293"/>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row>
    <row r="28" spans="1:48" ht="20.100000000000001" customHeight="1" x14ac:dyDescent="0.25">
      <c r="A28" s="522"/>
      <c r="B28" s="80" t="s">
        <v>27</v>
      </c>
      <c r="C28" s="156" t="s">
        <v>255</v>
      </c>
      <c r="D28" s="298"/>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row>
    <row r="29" spans="1:48" ht="20.100000000000001" customHeight="1" x14ac:dyDescent="0.25">
      <c r="A29" s="522"/>
      <c r="B29" s="80" t="s">
        <v>28</v>
      </c>
      <c r="C29" s="156" t="s">
        <v>256</v>
      </c>
      <c r="D29" s="293"/>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row>
    <row r="30" spans="1:48" ht="20.100000000000001" customHeight="1" x14ac:dyDescent="0.25">
      <c r="A30" s="523"/>
      <c r="B30" s="80" t="s">
        <v>29</v>
      </c>
      <c r="C30" s="156" t="s">
        <v>257</v>
      </c>
      <c r="D30" s="300"/>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row>
    <row r="31" spans="1:48" ht="20.100000000000001" customHeight="1" x14ac:dyDescent="0.25">
      <c r="A31" s="521" t="s">
        <v>258</v>
      </c>
      <c r="B31" s="80" t="s">
        <v>30</v>
      </c>
      <c r="C31" s="156" t="s">
        <v>259</v>
      </c>
      <c r="D31" s="296"/>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row>
    <row r="32" spans="1:48" ht="20.100000000000001" customHeight="1" x14ac:dyDescent="0.25">
      <c r="A32" s="522"/>
      <c r="B32" s="80" t="s">
        <v>31</v>
      </c>
      <c r="C32" s="156" t="s">
        <v>260</v>
      </c>
      <c r="D32" s="298"/>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row>
    <row r="33" spans="1:48" ht="20.100000000000001" customHeight="1" x14ac:dyDescent="0.25">
      <c r="A33" s="522"/>
      <c r="B33" s="80" t="s">
        <v>32</v>
      </c>
      <c r="C33" s="156" t="s">
        <v>261</v>
      </c>
      <c r="D33" s="293"/>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row>
    <row r="34" spans="1:48" ht="20.100000000000001" customHeight="1" x14ac:dyDescent="0.25">
      <c r="A34" s="522"/>
      <c r="B34" s="80" t="s">
        <v>33</v>
      </c>
      <c r="C34" s="156" t="s">
        <v>262</v>
      </c>
      <c r="D34" s="298"/>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row>
    <row r="35" spans="1:48" ht="20.100000000000001" customHeight="1" x14ac:dyDescent="0.25">
      <c r="A35" s="522"/>
      <c r="B35" s="80" t="s">
        <v>424</v>
      </c>
      <c r="C35" s="156" t="s">
        <v>263</v>
      </c>
      <c r="D35" s="293"/>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row>
    <row r="36" spans="1:48" ht="20.100000000000001" customHeight="1" x14ac:dyDescent="0.25">
      <c r="A36" s="522"/>
      <c r="B36" s="80" t="s">
        <v>34</v>
      </c>
      <c r="C36" s="156" t="s">
        <v>264</v>
      </c>
      <c r="D36" s="298"/>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row>
    <row r="37" spans="1:48" ht="20.100000000000001" customHeight="1" x14ac:dyDescent="0.25">
      <c r="A37" s="522"/>
      <c r="B37" s="80" t="s">
        <v>35</v>
      </c>
      <c r="C37" s="156" t="s">
        <v>265</v>
      </c>
      <c r="D37" s="293"/>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row>
    <row r="38" spans="1:48" ht="20.100000000000001" customHeight="1" x14ac:dyDescent="0.25">
      <c r="A38" s="523"/>
      <c r="B38" s="80" t="s">
        <v>423</v>
      </c>
      <c r="C38" s="156" t="s">
        <v>266</v>
      </c>
      <c r="D38" s="300"/>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row>
    <row r="39" spans="1:48" ht="20.100000000000001" customHeight="1" x14ac:dyDescent="0.25">
      <c r="A39" s="521" t="s">
        <v>36</v>
      </c>
      <c r="B39" s="80" t="s">
        <v>37</v>
      </c>
      <c r="C39" s="156" t="s">
        <v>267</v>
      </c>
      <c r="D39" s="296"/>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row>
    <row r="40" spans="1:48" ht="20.100000000000001" customHeight="1" x14ac:dyDescent="0.25">
      <c r="A40" s="522"/>
      <c r="B40" s="80" t="s">
        <v>38</v>
      </c>
      <c r="C40" s="156" t="s">
        <v>268</v>
      </c>
      <c r="D40" s="298"/>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row>
    <row r="41" spans="1:48" ht="20.100000000000001" customHeight="1" x14ac:dyDescent="0.25">
      <c r="A41" s="522"/>
      <c r="B41" s="80" t="s">
        <v>39</v>
      </c>
      <c r="C41" s="156" t="s">
        <v>269</v>
      </c>
      <c r="D41" s="293"/>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row>
    <row r="42" spans="1:48" ht="20.100000000000001" customHeight="1" x14ac:dyDescent="0.25">
      <c r="A42" s="522"/>
      <c r="B42" s="80" t="s">
        <v>40</v>
      </c>
      <c r="C42" s="156" t="s">
        <v>270</v>
      </c>
      <c r="D42" s="298"/>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row>
    <row r="43" spans="1:48" ht="20.100000000000001" customHeight="1" x14ac:dyDescent="0.25">
      <c r="A43" s="522"/>
      <c r="B43" s="80" t="s">
        <v>41</v>
      </c>
      <c r="C43" s="156" t="s">
        <v>271</v>
      </c>
      <c r="D43" s="293"/>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row>
    <row r="44" spans="1:48" ht="20.100000000000001" customHeight="1" x14ac:dyDescent="0.25">
      <c r="A44" s="522"/>
      <c r="B44" s="80" t="s">
        <v>42</v>
      </c>
      <c r="C44" s="156" t="s">
        <v>272</v>
      </c>
      <c r="D44" s="298"/>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row>
    <row r="45" spans="1:48" ht="20.100000000000001" customHeight="1" x14ac:dyDescent="0.25">
      <c r="A45" s="522"/>
      <c r="B45" s="80" t="s">
        <v>425</v>
      </c>
      <c r="C45" s="156" t="s">
        <v>273</v>
      </c>
      <c r="D45" s="293"/>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row>
    <row r="46" spans="1:48" ht="20.100000000000001" customHeight="1" x14ac:dyDescent="0.25">
      <c r="A46" s="522"/>
      <c r="B46" s="80" t="s">
        <v>43</v>
      </c>
      <c r="C46" s="156" t="s">
        <v>274</v>
      </c>
      <c r="D46" s="298"/>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row>
    <row r="47" spans="1:48" ht="20.100000000000001" customHeight="1" x14ac:dyDescent="0.25">
      <c r="A47" s="523"/>
      <c r="B47" s="80" t="s">
        <v>44</v>
      </c>
      <c r="C47" s="156" t="s">
        <v>275</v>
      </c>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row>
    <row r="48" spans="1:48" x14ac:dyDescent="0.2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row>
    <row r="49" spans="1:48" s="210" customFormat="1" ht="26.1" customHeight="1" x14ac:dyDescent="0.25">
      <c r="A49" s="208"/>
      <c r="B49" s="520" t="s">
        <v>356</v>
      </c>
      <c r="C49" s="520"/>
      <c r="D49" s="209">
        <f>COUNTA(D5:D47)-SUMPRODUCT(--EXACT("N/A",UPPER(D5:D47)))</f>
        <v>0</v>
      </c>
      <c r="E49" s="209">
        <f t="shared" ref="E49:AV49" si="0">COUNTA(E5:E47)-SUMPRODUCT(--EXACT("N/A",UPPER(E5:E47)))</f>
        <v>0</v>
      </c>
      <c r="F49" s="209">
        <f t="shared" si="0"/>
        <v>0</v>
      </c>
      <c r="G49" s="209">
        <f t="shared" si="0"/>
        <v>0</v>
      </c>
      <c r="H49" s="209">
        <f t="shared" si="0"/>
        <v>0</v>
      </c>
      <c r="I49" s="209">
        <f t="shared" si="0"/>
        <v>0</v>
      </c>
      <c r="J49" s="209">
        <f t="shared" si="0"/>
        <v>0</v>
      </c>
      <c r="K49" s="209">
        <f t="shared" si="0"/>
        <v>0</v>
      </c>
      <c r="L49" s="209">
        <f t="shared" si="0"/>
        <v>0</v>
      </c>
      <c r="M49" s="209">
        <f t="shared" si="0"/>
        <v>0</v>
      </c>
      <c r="N49" s="209">
        <f t="shared" si="0"/>
        <v>0</v>
      </c>
      <c r="O49" s="209">
        <f t="shared" si="0"/>
        <v>0</v>
      </c>
      <c r="P49" s="209">
        <f t="shared" si="0"/>
        <v>0</v>
      </c>
      <c r="Q49" s="209">
        <f t="shared" si="0"/>
        <v>0</v>
      </c>
      <c r="R49" s="209">
        <f t="shared" si="0"/>
        <v>0</v>
      </c>
      <c r="S49" s="209">
        <f t="shared" si="0"/>
        <v>0</v>
      </c>
      <c r="T49" s="209">
        <f t="shared" si="0"/>
        <v>0</v>
      </c>
      <c r="U49" s="209">
        <f t="shared" si="0"/>
        <v>0</v>
      </c>
      <c r="V49" s="209">
        <f t="shared" si="0"/>
        <v>0</v>
      </c>
      <c r="W49" s="209">
        <f t="shared" si="0"/>
        <v>0</v>
      </c>
      <c r="X49" s="209">
        <f t="shared" si="0"/>
        <v>0</v>
      </c>
      <c r="Y49" s="209">
        <f t="shared" si="0"/>
        <v>0</v>
      </c>
      <c r="Z49" s="209">
        <f t="shared" si="0"/>
        <v>0</v>
      </c>
      <c r="AA49" s="209">
        <f t="shared" si="0"/>
        <v>0</v>
      </c>
      <c r="AB49" s="209">
        <f t="shared" si="0"/>
        <v>0</v>
      </c>
      <c r="AC49" s="209">
        <f t="shared" si="0"/>
        <v>0</v>
      </c>
      <c r="AD49" s="209">
        <f t="shared" si="0"/>
        <v>0</v>
      </c>
      <c r="AE49" s="209">
        <f t="shared" si="0"/>
        <v>0</v>
      </c>
      <c r="AF49" s="209">
        <f t="shared" si="0"/>
        <v>0</v>
      </c>
      <c r="AG49" s="209">
        <f t="shared" si="0"/>
        <v>0</v>
      </c>
      <c r="AH49" s="209">
        <f t="shared" si="0"/>
        <v>0</v>
      </c>
      <c r="AI49" s="209">
        <f t="shared" si="0"/>
        <v>0</v>
      </c>
      <c r="AJ49" s="209">
        <f t="shared" si="0"/>
        <v>0</v>
      </c>
      <c r="AK49" s="209">
        <f t="shared" si="0"/>
        <v>0</v>
      </c>
      <c r="AL49" s="209">
        <f t="shared" si="0"/>
        <v>0</v>
      </c>
      <c r="AM49" s="209">
        <f t="shared" si="0"/>
        <v>0</v>
      </c>
      <c r="AN49" s="209">
        <f t="shared" si="0"/>
        <v>0</v>
      </c>
      <c r="AO49" s="209">
        <f t="shared" si="0"/>
        <v>0</v>
      </c>
      <c r="AP49" s="209">
        <f t="shared" si="0"/>
        <v>0</v>
      </c>
      <c r="AQ49" s="209">
        <f t="shared" si="0"/>
        <v>0</v>
      </c>
      <c r="AR49" s="209">
        <f t="shared" si="0"/>
        <v>0</v>
      </c>
      <c r="AS49" s="209">
        <f t="shared" si="0"/>
        <v>0</v>
      </c>
      <c r="AT49" s="209">
        <f t="shared" si="0"/>
        <v>0</v>
      </c>
      <c r="AU49" s="209">
        <f t="shared" si="0"/>
        <v>0</v>
      </c>
      <c r="AV49" s="209">
        <f t="shared" si="0"/>
        <v>0</v>
      </c>
    </row>
    <row r="50" spans="1:48" s="210" customFormat="1" ht="26.1" customHeight="1" x14ac:dyDescent="0.25">
      <c r="A50" s="208"/>
      <c r="B50" s="520" t="s">
        <v>364</v>
      </c>
      <c r="C50" s="520"/>
      <c r="D50" s="209">
        <f>SUMPRODUCT(--EXACT("Y",UPPER(D5:D47)))+SUMPRODUCT(--EXACT("YES",UPPER(D5:D47)))</f>
        <v>0</v>
      </c>
      <c r="E50" s="209">
        <f t="shared" ref="E50:AV50" si="1">SUMPRODUCT(--EXACT("Y",UPPER(E5:E47)))+SUMPRODUCT(--EXACT("YES",UPPER(E5:E47)))</f>
        <v>0</v>
      </c>
      <c r="F50" s="209">
        <f t="shared" si="1"/>
        <v>0</v>
      </c>
      <c r="G50" s="209">
        <f t="shared" si="1"/>
        <v>0</v>
      </c>
      <c r="H50" s="209">
        <f t="shared" si="1"/>
        <v>0</v>
      </c>
      <c r="I50" s="209">
        <f t="shared" si="1"/>
        <v>0</v>
      </c>
      <c r="J50" s="209">
        <f t="shared" si="1"/>
        <v>0</v>
      </c>
      <c r="K50" s="209">
        <f t="shared" si="1"/>
        <v>0</v>
      </c>
      <c r="L50" s="209">
        <f t="shared" si="1"/>
        <v>0</v>
      </c>
      <c r="M50" s="209">
        <f t="shared" si="1"/>
        <v>0</v>
      </c>
      <c r="N50" s="209">
        <f t="shared" si="1"/>
        <v>0</v>
      </c>
      <c r="O50" s="209">
        <f t="shared" si="1"/>
        <v>0</v>
      </c>
      <c r="P50" s="209">
        <f t="shared" si="1"/>
        <v>0</v>
      </c>
      <c r="Q50" s="209">
        <f t="shared" si="1"/>
        <v>0</v>
      </c>
      <c r="R50" s="209">
        <f t="shared" si="1"/>
        <v>0</v>
      </c>
      <c r="S50" s="209">
        <f t="shared" si="1"/>
        <v>0</v>
      </c>
      <c r="T50" s="209">
        <f t="shared" si="1"/>
        <v>0</v>
      </c>
      <c r="U50" s="209">
        <f t="shared" si="1"/>
        <v>0</v>
      </c>
      <c r="V50" s="209">
        <f t="shared" si="1"/>
        <v>0</v>
      </c>
      <c r="W50" s="209">
        <f t="shared" si="1"/>
        <v>0</v>
      </c>
      <c r="X50" s="209">
        <f t="shared" si="1"/>
        <v>0</v>
      </c>
      <c r="Y50" s="209">
        <f t="shared" si="1"/>
        <v>0</v>
      </c>
      <c r="Z50" s="209">
        <f t="shared" si="1"/>
        <v>0</v>
      </c>
      <c r="AA50" s="209">
        <f t="shared" si="1"/>
        <v>0</v>
      </c>
      <c r="AB50" s="209">
        <f t="shared" si="1"/>
        <v>0</v>
      </c>
      <c r="AC50" s="209">
        <f t="shared" si="1"/>
        <v>0</v>
      </c>
      <c r="AD50" s="209">
        <f t="shared" si="1"/>
        <v>0</v>
      </c>
      <c r="AE50" s="209">
        <f t="shared" si="1"/>
        <v>0</v>
      </c>
      <c r="AF50" s="209">
        <f t="shared" si="1"/>
        <v>0</v>
      </c>
      <c r="AG50" s="209">
        <f t="shared" si="1"/>
        <v>0</v>
      </c>
      <c r="AH50" s="209">
        <f t="shared" si="1"/>
        <v>0</v>
      </c>
      <c r="AI50" s="209">
        <f t="shared" si="1"/>
        <v>0</v>
      </c>
      <c r="AJ50" s="209">
        <f t="shared" si="1"/>
        <v>0</v>
      </c>
      <c r="AK50" s="209">
        <f t="shared" si="1"/>
        <v>0</v>
      </c>
      <c r="AL50" s="209">
        <f t="shared" si="1"/>
        <v>0</v>
      </c>
      <c r="AM50" s="209">
        <f t="shared" si="1"/>
        <v>0</v>
      </c>
      <c r="AN50" s="209">
        <f t="shared" si="1"/>
        <v>0</v>
      </c>
      <c r="AO50" s="209">
        <f t="shared" si="1"/>
        <v>0</v>
      </c>
      <c r="AP50" s="209">
        <f t="shared" si="1"/>
        <v>0</v>
      </c>
      <c r="AQ50" s="209">
        <f t="shared" si="1"/>
        <v>0</v>
      </c>
      <c r="AR50" s="209">
        <f t="shared" si="1"/>
        <v>0</v>
      </c>
      <c r="AS50" s="209">
        <f t="shared" si="1"/>
        <v>0</v>
      </c>
      <c r="AT50" s="209">
        <f t="shared" si="1"/>
        <v>0</v>
      </c>
      <c r="AU50" s="209">
        <f t="shared" si="1"/>
        <v>0</v>
      </c>
      <c r="AV50" s="209">
        <f t="shared" si="1"/>
        <v>0</v>
      </c>
    </row>
    <row r="51" spans="1:48" s="210" customFormat="1" x14ac:dyDescent="0.25">
      <c r="A51" s="208"/>
      <c r="B51" s="208"/>
      <c r="C51" s="198" t="s">
        <v>357</v>
      </c>
      <c r="D51" s="211" t="str">
        <f>IFERROR(D50/D49,"")</f>
        <v/>
      </c>
      <c r="E51" s="211" t="str">
        <f t="shared" ref="E51:AV51" si="2">IFERROR(E50/E49,"")</f>
        <v/>
      </c>
      <c r="F51" s="211" t="str">
        <f t="shared" si="2"/>
        <v/>
      </c>
      <c r="G51" s="211" t="str">
        <f t="shared" si="2"/>
        <v/>
      </c>
      <c r="H51" s="211" t="str">
        <f t="shared" si="2"/>
        <v/>
      </c>
      <c r="I51" s="211" t="str">
        <f t="shared" si="2"/>
        <v/>
      </c>
      <c r="J51" s="211" t="str">
        <f t="shared" si="2"/>
        <v/>
      </c>
      <c r="K51" s="211" t="str">
        <f t="shared" si="2"/>
        <v/>
      </c>
      <c r="L51" s="211" t="str">
        <f t="shared" si="2"/>
        <v/>
      </c>
      <c r="M51" s="211" t="str">
        <f t="shared" si="2"/>
        <v/>
      </c>
      <c r="N51" s="211" t="str">
        <f t="shared" si="2"/>
        <v/>
      </c>
      <c r="O51" s="211" t="str">
        <f t="shared" si="2"/>
        <v/>
      </c>
      <c r="P51" s="211" t="str">
        <f t="shared" si="2"/>
        <v/>
      </c>
      <c r="Q51" s="211" t="str">
        <f t="shared" si="2"/>
        <v/>
      </c>
      <c r="R51" s="211" t="str">
        <f t="shared" si="2"/>
        <v/>
      </c>
      <c r="S51" s="211" t="str">
        <f t="shared" si="2"/>
        <v/>
      </c>
      <c r="T51" s="211" t="str">
        <f t="shared" si="2"/>
        <v/>
      </c>
      <c r="U51" s="211" t="str">
        <f t="shared" si="2"/>
        <v/>
      </c>
      <c r="V51" s="211" t="str">
        <f t="shared" si="2"/>
        <v/>
      </c>
      <c r="W51" s="211" t="str">
        <f t="shared" si="2"/>
        <v/>
      </c>
      <c r="X51" s="211" t="str">
        <f t="shared" si="2"/>
        <v/>
      </c>
      <c r="Y51" s="211" t="str">
        <f t="shared" si="2"/>
        <v/>
      </c>
      <c r="Z51" s="211" t="str">
        <f t="shared" si="2"/>
        <v/>
      </c>
      <c r="AA51" s="211" t="str">
        <f t="shared" si="2"/>
        <v/>
      </c>
      <c r="AB51" s="211" t="str">
        <f t="shared" si="2"/>
        <v/>
      </c>
      <c r="AC51" s="211" t="str">
        <f t="shared" si="2"/>
        <v/>
      </c>
      <c r="AD51" s="211" t="str">
        <f t="shared" si="2"/>
        <v/>
      </c>
      <c r="AE51" s="211" t="str">
        <f t="shared" si="2"/>
        <v/>
      </c>
      <c r="AF51" s="211" t="str">
        <f t="shared" si="2"/>
        <v/>
      </c>
      <c r="AG51" s="211" t="str">
        <f t="shared" si="2"/>
        <v/>
      </c>
      <c r="AH51" s="211" t="str">
        <f t="shared" si="2"/>
        <v/>
      </c>
      <c r="AI51" s="211" t="str">
        <f t="shared" si="2"/>
        <v/>
      </c>
      <c r="AJ51" s="211" t="str">
        <f t="shared" si="2"/>
        <v/>
      </c>
      <c r="AK51" s="211" t="str">
        <f t="shared" si="2"/>
        <v/>
      </c>
      <c r="AL51" s="211" t="str">
        <f t="shared" si="2"/>
        <v/>
      </c>
      <c r="AM51" s="211" t="str">
        <f t="shared" si="2"/>
        <v/>
      </c>
      <c r="AN51" s="211" t="str">
        <f t="shared" si="2"/>
        <v/>
      </c>
      <c r="AO51" s="211" t="str">
        <f t="shared" si="2"/>
        <v/>
      </c>
      <c r="AP51" s="211" t="str">
        <f t="shared" si="2"/>
        <v/>
      </c>
      <c r="AQ51" s="211" t="str">
        <f t="shared" si="2"/>
        <v/>
      </c>
      <c r="AR51" s="211" t="str">
        <f t="shared" si="2"/>
        <v/>
      </c>
      <c r="AS51" s="211" t="str">
        <f t="shared" si="2"/>
        <v/>
      </c>
      <c r="AT51" s="211" t="str">
        <f t="shared" si="2"/>
        <v/>
      </c>
      <c r="AU51" s="211" t="str">
        <f t="shared" si="2"/>
        <v/>
      </c>
      <c r="AV51" s="211" t="str">
        <f t="shared" si="2"/>
        <v/>
      </c>
    </row>
    <row r="52" spans="1:48" x14ac:dyDescent="0.25">
      <c r="A52" s="224" t="str">
        <f>Instructions!A4</f>
        <v>Version 3.1   07-27-2022</v>
      </c>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row>
    <row r="53" spans="1:48" hidden="1" x14ac:dyDescent="0.25"/>
    <row r="54" spans="1:48" hidden="1" x14ac:dyDescent="0.25"/>
    <row r="55" spans="1:48" hidden="1" x14ac:dyDescent="0.25">
      <c r="A55" t="s">
        <v>276</v>
      </c>
    </row>
    <row r="56" spans="1:48" hidden="1" x14ac:dyDescent="0.25">
      <c r="C56" s="18" t="s">
        <v>92</v>
      </c>
      <c r="D56">
        <f>COUNTA(D5:D47)</f>
        <v>0</v>
      </c>
      <c r="E56">
        <f t="shared" ref="E56:AV56" si="3">COUNTA(E5:E47)</f>
        <v>0</v>
      </c>
      <c r="F56">
        <f t="shared" si="3"/>
        <v>0</v>
      </c>
      <c r="G56">
        <f t="shared" si="3"/>
        <v>0</v>
      </c>
      <c r="H56">
        <f t="shared" si="3"/>
        <v>0</v>
      </c>
      <c r="I56">
        <f t="shared" si="3"/>
        <v>0</v>
      </c>
      <c r="J56">
        <f t="shared" si="3"/>
        <v>0</v>
      </c>
      <c r="K56">
        <f t="shared" si="3"/>
        <v>0</v>
      </c>
      <c r="L56">
        <f t="shared" si="3"/>
        <v>0</v>
      </c>
      <c r="M56">
        <f t="shared" si="3"/>
        <v>0</v>
      </c>
      <c r="N56">
        <f t="shared" si="3"/>
        <v>0</v>
      </c>
      <c r="O56">
        <f t="shared" si="3"/>
        <v>0</v>
      </c>
      <c r="P56">
        <f t="shared" si="3"/>
        <v>0</v>
      </c>
      <c r="Q56">
        <f t="shared" si="3"/>
        <v>0</v>
      </c>
      <c r="R56">
        <f t="shared" si="3"/>
        <v>0</v>
      </c>
      <c r="S56">
        <f t="shared" si="3"/>
        <v>0</v>
      </c>
      <c r="T56">
        <f t="shared" si="3"/>
        <v>0</v>
      </c>
      <c r="U56">
        <f t="shared" si="3"/>
        <v>0</v>
      </c>
      <c r="V56">
        <f t="shared" si="3"/>
        <v>0</v>
      </c>
      <c r="W56">
        <f t="shared" si="3"/>
        <v>0</v>
      </c>
      <c r="X56">
        <f t="shared" si="3"/>
        <v>0</v>
      </c>
      <c r="Y56">
        <f t="shared" si="3"/>
        <v>0</v>
      </c>
      <c r="Z56">
        <f t="shared" si="3"/>
        <v>0</v>
      </c>
      <c r="AA56">
        <f t="shared" si="3"/>
        <v>0</v>
      </c>
      <c r="AB56">
        <f t="shared" si="3"/>
        <v>0</v>
      </c>
      <c r="AC56">
        <f t="shared" si="3"/>
        <v>0</v>
      </c>
      <c r="AD56">
        <f t="shared" si="3"/>
        <v>0</v>
      </c>
      <c r="AE56">
        <f t="shared" si="3"/>
        <v>0</v>
      </c>
      <c r="AF56">
        <f t="shared" si="3"/>
        <v>0</v>
      </c>
      <c r="AG56">
        <f t="shared" si="3"/>
        <v>0</v>
      </c>
      <c r="AH56">
        <f t="shared" si="3"/>
        <v>0</v>
      </c>
      <c r="AI56">
        <f t="shared" si="3"/>
        <v>0</v>
      </c>
      <c r="AJ56">
        <f t="shared" si="3"/>
        <v>0</v>
      </c>
      <c r="AK56">
        <f t="shared" si="3"/>
        <v>0</v>
      </c>
      <c r="AL56">
        <f t="shared" si="3"/>
        <v>0</v>
      </c>
      <c r="AM56">
        <f t="shared" si="3"/>
        <v>0</v>
      </c>
      <c r="AN56">
        <f t="shared" si="3"/>
        <v>0</v>
      </c>
      <c r="AO56">
        <f t="shared" si="3"/>
        <v>0</v>
      </c>
      <c r="AP56">
        <f t="shared" si="3"/>
        <v>0</v>
      </c>
      <c r="AQ56">
        <f t="shared" si="3"/>
        <v>0</v>
      </c>
      <c r="AR56">
        <f t="shared" si="3"/>
        <v>0</v>
      </c>
      <c r="AS56">
        <f t="shared" si="3"/>
        <v>0</v>
      </c>
      <c r="AT56">
        <f t="shared" si="3"/>
        <v>0</v>
      </c>
      <c r="AU56">
        <f t="shared" si="3"/>
        <v>0</v>
      </c>
      <c r="AV56">
        <f t="shared" si="3"/>
        <v>0</v>
      </c>
    </row>
    <row r="57" spans="1:48" hidden="1" x14ac:dyDescent="0.25">
      <c r="C57" s="199" t="s">
        <v>336</v>
      </c>
      <c r="D57">
        <f>COUNTIF(D56,"&gt;0")</f>
        <v>0</v>
      </c>
      <c r="E57">
        <f t="shared" ref="E57:AV57" si="4">COUNTIF(E56,"&gt;0")</f>
        <v>0</v>
      </c>
      <c r="F57">
        <f t="shared" si="4"/>
        <v>0</v>
      </c>
      <c r="G57">
        <f t="shared" si="4"/>
        <v>0</v>
      </c>
      <c r="H57">
        <f t="shared" si="4"/>
        <v>0</v>
      </c>
      <c r="I57">
        <f t="shared" si="4"/>
        <v>0</v>
      </c>
      <c r="J57">
        <f t="shared" si="4"/>
        <v>0</v>
      </c>
      <c r="K57">
        <f t="shared" si="4"/>
        <v>0</v>
      </c>
      <c r="L57">
        <f t="shared" si="4"/>
        <v>0</v>
      </c>
      <c r="M57">
        <f t="shared" si="4"/>
        <v>0</v>
      </c>
      <c r="N57">
        <f t="shared" si="4"/>
        <v>0</v>
      </c>
      <c r="O57">
        <f t="shared" si="4"/>
        <v>0</v>
      </c>
      <c r="P57">
        <f t="shared" si="4"/>
        <v>0</v>
      </c>
      <c r="Q57">
        <f t="shared" si="4"/>
        <v>0</v>
      </c>
      <c r="R57">
        <f t="shared" si="4"/>
        <v>0</v>
      </c>
      <c r="S57">
        <f t="shared" si="4"/>
        <v>0</v>
      </c>
      <c r="T57">
        <f t="shared" si="4"/>
        <v>0</v>
      </c>
      <c r="U57">
        <f t="shared" si="4"/>
        <v>0</v>
      </c>
      <c r="V57">
        <f t="shared" si="4"/>
        <v>0</v>
      </c>
      <c r="W57">
        <f t="shared" si="4"/>
        <v>0</v>
      </c>
      <c r="X57">
        <f t="shared" si="4"/>
        <v>0</v>
      </c>
      <c r="Y57">
        <f t="shared" si="4"/>
        <v>0</v>
      </c>
      <c r="Z57">
        <f t="shared" si="4"/>
        <v>0</v>
      </c>
      <c r="AA57">
        <f t="shared" si="4"/>
        <v>0</v>
      </c>
      <c r="AB57">
        <f t="shared" si="4"/>
        <v>0</v>
      </c>
      <c r="AC57">
        <f t="shared" si="4"/>
        <v>0</v>
      </c>
      <c r="AD57">
        <f t="shared" si="4"/>
        <v>0</v>
      </c>
      <c r="AE57">
        <f t="shared" si="4"/>
        <v>0</v>
      </c>
      <c r="AF57">
        <f t="shared" si="4"/>
        <v>0</v>
      </c>
      <c r="AG57">
        <f t="shared" si="4"/>
        <v>0</v>
      </c>
      <c r="AH57">
        <f t="shared" si="4"/>
        <v>0</v>
      </c>
      <c r="AI57">
        <f t="shared" si="4"/>
        <v>0</v>
      </c>
      <c r="AJ57">
        <f t="shared" si="4"/>
        <v>0</v>
      </c>
      <c r="AK57">
        <f t="shared" si="4"/>
        <v>0</v>
      </c>
      <c r="AL57">
        <f t="shared" si="4"/>
        <v>0</v>
      </c>
      <c r="AM57">
        <f t="shared" si="4"/>
        <v>0</v>
      </c>
      <c r="AN57">
        <f t="shared" si="4"/>
        <v>0</v>
      </c>
      <c r="AO57">
        <f t="shared" si="4"/>
        <v>0</v>
      </c>
      <c r="AP57">
        <f t="shared" si="4"/>
        <v>0</v>
      </c>
      <c r="AQ57">
        <f t="shared" si="4"/>
        <v>0</v>
      </c>
      <c r="AR57">
        <f t="shared" si="4"/>
        <v>0</v>
      </c>
      <c r="AS57">
        <f t="shared" si="4"/>
        <v>0</v>
      </c>
      <c r="AT57">
        <f t="shared" si="4"/>
        <v>0</v>
      </c>
      <c r="AU57">
        <f t="shared" si="4"/>
        <v>0</v>
      </c>
      <c r="AV57">
        <f t="shared" si="4"/>
        <v>0</v>
      </c>
    </row>
    <row r="58" spans="1:48" hidden="1" x14ac:dyDescent="0.25"/>
    <row r="59" spans="1:48" hidden="1" x14ac:dyDescent="0.25"/>
    <row r="60" spans="1:48" hidden="1" x14ac:dyDescent="0.25">
      <c r="C60" s="18" t="s">
        <v>360</v>
      </c>
      <c r="D60">
        <f>SUMPRODUCT(--EXACT("YES",UPPER(D5:D47)))+SUMPRODUCT(--EXACT("Y",UPPER(D5:D47)))</f>
        <v>0</v>
      </c>
      <c r="E60">
        <f t="shared" ref="E60:AV60" si="5">SUMPRODUCT(--EXACT("YES",UPPER(E5:E47)))+SUMPRODUCT(--EXACT("Y",UPPER(E5:E47)))</f>
        <v>0</v>
      </c>
      <c r="F60">
        <f t="shared" si="5"/>
        <v>0</v>
      </c>
      <c r="G60">
        <f t="shared" si="5"/>
        <v>0</v>
      </c>
      <c r="H60">
        <f t="shared" si="5"/>
        <v>0</v>
      </c>
      <c r="I60">
        <f t="shared" si="5"/>
        <v>0</v>
      </c>
      <c r="J60">
        <f t="shared" si="5"/>
        <v>0</v>
      </c>
      <c r="K60">
        <f t="shared" si="5"/>
        <v>0</v>
      </c>
      <c r="L60">
        <f t="shared" si="5"/>
        <v>0</v>
      </c>
      <c r="M60">
        <f t="shared" si="5"/>
        <v>0</v>
      </c>
      <c r="N60">
        <f t="shared" si="5"/>
        <v>0</v>
      </c>
      <c r="O60">
        <f t="shared" si="5"/>
        <v>0</v>
      </c>
      <c r="P60">
        <f t="shared" si="5"/>
        <v>0</v>
      </c>
      <c r="Q60">
        <f t="shared" si="5"/>
        <v>0</v>
      </c>
      <c r="R60">
        <f t="shared" si="5"/>
        <v>0</v>
      </c>
      <c r="S60">
        <f t="shared" si="5"/>
        <v>0</v>
      </c>
      <c r="T60">
        <f t="shared" si="5"/>
        <v>0</v>
      </c>
      <c r="U60">
        <f t="shared" si="5"/>
        <v>0</v>
      </c>
      <c r="V60">
        <f t="shared" si="5"/>
        <v>0</v>
      </c>
      <c r="W60">
        <f t="shared" si="5"/>
        <v>0</v>
      </c>
      <c r="X60">
        <f t="shared" si="5"/>
        <v>0</v>
      </c>
      <c r="Y60">
        <f t="shared" si="5"/>
        <v>0</v>
      </c>
      <c r="Z60">
        <f t="shared" si="5"/>
        <v>0</v>
      </c>
      <c r="AA60">
        <f t="shared" si="5"/>
        <v>0</v>
      </c>
      <c r="AB60">
        <f t="shared" si="5"/>
        <v>0</v>
      </c>
      <c r="AC60">
        <f t="shared" si="5"/>
        <v>0</v>
      </c>
      <c r="AD60">
        <f t="shared" si="5"/>
        <v>0</v>
      </c>
      <c r="AE60">
        <f t="shared" si="5"/>
        <v>0</v>
      </c>
      <c r="AF60">
        <f t="shared" si="5"/>
        <v>0</v>
      </c>
      <c r="AG60">
        <f t="shared" si="5"/>
        <v>0</v>
      </c>
      <c r="AH60">
        <f t="shared" si="5"/>
        <v>0</v>
      </c>
      <c r="AI60">
        <f t="shared" si="5"/>
        <v>0</v>
      </c>
      <c r="AJ60">
        <f t="shared" si="5"/>
        <v>0</v>
      </c>
      <c r="AK60">
        <f t="shared" si="5"/>
        <v>0</v>
      </c>
      <c r="AL60">
        <f t="shared" si="5"/>
        <v>0</v>
      </c>
      <c r="AM60">
        <f t="shared" si="5"/>
        <v>0</v>
      </c>
      <c r="AN60">
        <f t="shared" si="5"/>
        <v>0</v>
      </c>
      <c r="AO60">
        <f t="shared" si="5"/>
        <v>0</v>
      </c>
      <c r="AP60">
        <f t="shared" si="5"/>
        <v>0</v>
      </c>
      <c r="AQ60">
        <f t="shared" si="5"/>
        <v>0</v>
      </c>
      <c r="AR60">
        <f t="shared" si="5"/>
        <v>0</v>
      </c>
      <c r="AS60">
        <f t="shared" si="5"/>
        <v>0</v>
      </c>
      <c r="AT60">
        <f t="shared" si="5"/>
        <v>0</v>
      </c>
      <c r="AU60">
        <f t="shared" si="5"/>
        <v>0</v>
      </c>
      <c r="AV60">
        <f t="shared" si="5"/>
        <v>0</v>
      </c>
    </row>
    <row r="61" spans="1:48" hidden="1" x14ac:dyDescent="0.25">
      <c r="C61" s="18" t="s">
        <v>361</v>
      </c>
      <c r="D61">
        <f>SUMPRODUCT(--EXACT("NO",UPPER(D5:D47)))+SUMPRODUCT(--EXACT("N",UPPER(D5:D47)))</f>
        <v>0</v>
      </c>
      <c r="E61">
        <f t="shared" ref="E61:AV61" si="6">SUMPRODUCT(--EXACT("NO",UPPER(E5:E47)))+SUMPRODUCT(--EXACT("N",UPPER(E5:E47)))</f>
        <v>0</v>
      </c>
      <c r="F61">
        <f t="shared" si="6"/>
        <v>0</v>
      </c>
      <c r="G61">
        <f t="shared" si="6"/>
        <v>0</v>
      </c>
      <c r="H61">
        <f t="shared" si="6"/>
        <v>0</v>
      </c>
      <c r="I61">
        <f t="shared" si="6"/>
        <v>0</v>
      </c>
      <c r="J61">
        <f t="shared" si="6"/>
        <v>0</v>
      </c>
      <c r="K61">
        <f t="shared" si="6"/>
        <v>0</v>
      </c>
      <c r="L61">
        <f t="shared" si="6"/>
        <v>0</v>
      </c>
      <c r="M61">
        <f t="shared" si="6"/>
        <v>0</v>
      </c>
      <c r="N61">
        <f t="shared" si="6"/>
        <v>0</v>
      </c>
      <c r="O61">
        <f t="shared" si="6"/>
        <v>0</v>
      </c>
      <c r="P61">
        <f t="shared" si="6"/>
        <v>0</v>
      </c>
      <c r="Q61">
        <f t="shared" si="6"/>
        <v>0</v>
      </c>
      <c r="R61">
        <f t="shared" si="6"/>
        <v>0</v>
      </c>
      <c r="S61">
        <f t="shared" si="6"/>
        <v>0</v>
      </c>
      <c r="T61">
        <f t="shared" si="6"/>
        <v>0</v>
      </c>
      <c r="U61">
        <f t="shared" si="6"/>
        <v>0</v>
      </c>
      <c r="V61">
        <f t="shared" si="6"/>
        <v>0</v>
      </c>
      <c r="W61">
        <f t="shared" si="6"/>
        <v>0</v>
      </c>
      <c r="X61">
        <f t="shared" si="6"/>
        <v>0</v>
      </c>
      <c r="Y61">
        <f t="shared" si="6"/>
        <v>0</v>
      </c>
      <c r="Z61">
        <f t="shared" si="6"/>
        <v>0</v>
      </c>
      <c r="AA61">
        <f t="shared" si="6"/>
        <v>0</v>
      </c>
      <c r="AB61">
        <f t="shared" si="6"/>
        <v>0</v>
      </c>
      <c r="AC61">
        <f t="shared" si="6"/>
        <v>0</v>
      </c>
      <c r="AD61">
        <f t="shared" si="6"/>
        <v>0</v>
      </c>
      <c r="AE61">
        <f t="shared" si="6"/>
        <v>0</v>
      </c>
      <c r="AF61">
        <f t="shared" si="6"/>
        <v>0</v>
      </c>
      <c r="AG61">
        <f t="shared" si="6"/>
        <v>0</v>
      </c>
      <c r="AH61">
        <f t="shared" si="6"/>
        <v>0</v>
      </c>
      <c r="AI61">
        <f t="shared" si="6"/>
        <v>0</v>
      </c>
      <c r="AJ61">
        <f t="shared" si="6"/>
        <v>0</v>
      </c>
      <c r="AK61">
        <f t="shared" si="6"/>
        <v>0</v>
      </c>
      <c r="AL61">
        <f t="shared" si="6"/>
        <v>0</v>
      </c>
      <c r="AM61">
        <f t="shared" si="6"/>
        <v>0</v>
      </c>
      <c r="AN61">
        <f t="shared" si="6"/>
        <v>0</v>
      </c>
      <c r="AO61">
        <f t="shared" si="6"/>
        <v>0</v>
      </c>
      <c r="AP61">
        <f t="shared" si="6"/>
        <v>0</v>
      </c>
      <c r="AQ61">
        <f t="shared" si="6"/>
        <v>0</v>
      </c>
      <c r="AR61">
        <f t="shared" si="6"/>
        <v>0</v>
      </c>
      <c r="AS61">
        <f t="shared" si="6"/>
        <v>0</v>
      </c>
      <c r="AT61">
        <f t="shared" si="6"/>
        <v>0</v>
      </c>
      <c r="AU61">
        <f t="shared" si="6"/>
        <v>0</v>
      </c>
      <c r="AV61">
        <f t="shared" si="6"/>
        <v>0</v>
      </c>
    </row>
    <row r="62" spans="1:48" hidden="1" x14ac:dyDescent="0.25">
      <c r="C62" s="18" t="s">
        <v>362</v>
      </c>
      <c r="D62">
        <f>SUMPRODUCT(--EXACT("N/A",UPPER(D5:D47)))+SUMPRODUCT(--EXACT("n/a",UPPER(D5:D47)))</f>
        <v>0</v>
      </c>
      <c r="E62">
        <f t="shared" ref="E62:AV62" si="7">SUMPRODUCT(--EXACT("N/A",UPPER(E5:E47)))+SUMPRODUCT(--EXACT("n/a",UPPER(E5:E47)))</f>
        <v>0</v>
      </c>
      <c r="F62">
        <f t="shared" si="7"/>
        <v>0</v>
      </c>
      <c r="G62">
        <f t="shared" si="7"/>
        <v>0</v>
      </c>
      <c r="H62">
        <f t="shared" si="7"/>
        <v>0</v>
      </c>
      <c r="I62">
        <f t="shared" si="7"/>
        <v>0</v>
      </c>
      <c r="J62">
        <f t="shared" si="7"/>
        <v>0</v>
      </c>
      <c r="K62">
        <f t="shared" si="7"/>
        <v>0</v>
      </c>
      <c r="L62">
        <f t="shared" si="7"/>
        <v>0</v>
      </c>
      <c r="M62">
        <f t="shared" si="7"/>
        <v>0</v>
      </c>
      <c r="N62">
        <f t="shared" si="7"/>
        <v>0</v>
      </c>
      <c r="O62">
        <f t="shared" si="7"/>
        <v>0</v>
      </c>
      <c r="P62">
        <f t="shared" si="7"/>
        <v>0</v>
      </c>
      <c r="Q62">
        <f t="shared" si="7"/>
        <v>0</v>
      </c>
      <c r="R62">
        <f t="shared" si="7"/>
        <v>0</v>
      </c>
      <c r="S62">
        <f t="shared" si="7"/>
        <v>0</v>
      </c>
      <c r="T62">
        <f t="shared" si="7"/>
        <v>0</v>
      </c>
      <c r="U62">
        <f t="shared" si="7"/>
        <v>0</v>
      </c>
      <c r="V62">
        <f t="shared" si="7"/>
        <v>0</v>
      </c>
      <c r="W62">
        <f t="shared" si="7"/>
        <v>0</v>
      </c>
      <c r="X62">
        <f t="shared" si="7"/>
        <v>0</v>
      </c>
      <c r="Y62">
        <f t="shared" si="7"/>
        <v>0</v>
      </c>
      <c r="Z62">
        <f t="shared" si="7"/>
        <v>0</v>
      </c>
      <c r="AA62">
        <f t="shared" si="7"/>
        <v>0</v>
      </c>
      <c r="AB62">
        <f t="shared" si="7"/>
        <v>0</v>
      </c>
      <c r="AC62">
        <f t="shared" si="7"/>
        <v>0</v>
      </c>
      <c r="AD62">
        <f t="shared" si="7"/>
        <v>0</v>
      </c>
      <c r="AE62">
        <f t="shared" si="7"/>
        <v>0</v>
      </c>
      <c r="AF62">
        <f t="shared" si="7"/>
        <v>0</v>
      </c>
      <c r="AG62">
        <f t="shared" si="7"/>
        <v>0</v>
      </c>
      <c r="AH62">
        <f t="shared" si="7"/>
        <v>0</v>
      </c>
      <c r="AI62">
        <f t="shared" si="7"/>
        <v>0</v>
      </c>
      <c r="AJ62">
        <f t="shared" si="7"/>
        <v>0</v>
      </c>
      <c r="AK62">
        <f t="shared" si="7"/>
        <v>0</v>
      </c>
      <c r="AL62">
        <f t="shared" si="7"/>
        <v>0</v>
      </c>
      <c r="AM62">
        <f t="shared" si="7"/>
        <v>0</v>
      </c>
      <c r="AN62">
        <f t="shared" si="7"/>
        <v>0</v>
      </c>
      <c r="AO62">
        <f t="shared" si="7"/>
        <v>0</v>
      </c>
      <c r="AP62">
        <f t="shared" si="7"/>
        <v>0</v>
      </c>
      <c r="AQ62">
        <f t="shared" si="7"/>
        <v>0</v>
      </c>
      <c r="AR62">
        <f t="shared" si="7"/>
        <v>0</v>
      </c>
      <c r="AS62">
        <f t="shared" si="7"/>
        <v>0</v>
      </c>
      <c r="AT62">
        <f t="shared" si="7"/>
        <v>0</v>
      </c>
      <c r="AU62">
        <f t="shared" si="7"/>
        <v>0</v>
      </c>
      <c r="AV62">
        <f t="shared" si="7"/>
        <v>0</v>
      </c>
    </row>
    <row r="63" spans="1:48" hidden="1" x14ac:dyDescent="0.25">
      <c r="C63" s="18" t="s">
        <v>333</v>
      </c>
      <c r="D63">
        <f>SUM(D60:D61)</f>
        <v>0</v>
      </c>
      <c r="E63">
        <f t="shared" ref="E63:AV63" si="8">SUM(E60:E61)</f>
        <v>0</v>
      </c>
      <c r="F63">
        <f t="shared" si="8"/>
        <v>0</v>
      </c>
      <c r="G63">
        <f t="shared" si="8"/>
        <v>0</v>
      </c>
      <c r="H63">
        <f t="shared" si="8"/>
        <v>0</v>
      </c>
      <c r="I63">
        <f t="shared" si="8"/>
        <v>0</v>
      </c>
      <c r="J63">
        <f t="shared" si="8"/>
        <v>0</v>
      </c>
      <c r="K63">
        <f t="shared" si="8"/>
        <v>0</v>
      </c>
      <c r="L63">
        <f t="shared" si="8"/>
        <v>0</v>
      </c>
      <c r="M63">
        <f t="shared" si="8"/>
        <v>0</v>
      </c>
      <c r="N63">
        <f t="shared" si="8"/>
        <v>0</v>
      </c>
      <c r="O63">
        <f t="shared" si="8"/>
        <v>0</v>
      </c>
      <c r="P63">
        <f t="shared" si="8"/>
        <v>0</v>
      </c>
      <c r="Q63">
        <f t="shared" si="8"/>
        <v>0</v>
      </c>
      <c r="R63">
        <f t="shared" si="8"/>
        <v>0</v>
      </c>
      <c r="S63">
        <f t="shared" si="8"/>
        <v>0</v>
      </c>
      <c r="T63">
        <f t="shared" si="8"/>
        <v>0</v>
      </c>
      <c r="U63">
        <f t="shared" si="8"/>
        <v>0</v>
      </c>
      <c r="V63">
        <f t="shared" si="8"/>
        <v>0</v>
      </c>
      <c r="W63">
        <f t="shared" si="8"/>
        <v>0</v>
      </c>
      <c r="X63">
        <f t="shared" si="8"/>
        <v>0</v>
      </c>
      <c r="Y63">
        <f t="shared" si="8"/>
        <v>0</v>
      </c>
      <c r="Z63">
        <f t="shared" si="8"/>
        <v>0</v>
      </c>
      <c r="AA63">
        <f t="shared" si="8"/>
        <v>0</v>
      </c>
      <c r="AB63">
        <f t="shared" si="8"/>
        <v>0</v>
      </c>
      <c r="AC63">
        <f t="shared" si="8"/>
        <v>0</v>
      </c>
      <c r="AD63">
        <f t="shared" si="8"/>
        <v>0</v>
      </c>
      <c r="AE63">
        <f t="shared" si="8"/>
        <v>0</v>
      </c>
      <c r="AF63">
        <f t="shared" si="8"/>
        <v>0</v>
      </c>
      <c r="AG63">
        <f t="shared" si="8"/>
        <v>0</v>
      </c>
      <c r="AH63">
        <f t="shared" si="8"/>
        <v>0</v>
      </c>
      <c r="AI63">
        <f t="shared" si="8"/>
        <v>0</v>
      </c>
      <c r="AJ63">
        <f t="shared" si="8"/>
        <v>0</v>
      </c>
      <c r="AK63">
        <f t="shared" si="8"/>
        <v>0</v>
      </c>
      <c r="AL63">
        <f t="shared" si="8"/>
        <v>0</v>
      </c>
      <c r="AM63">
        <f t="shared" si="8"/>
        <v>0</v>
      </c>
      <c r="AN63">
        <f t="shared" si="8"/>
        <v>0</v>
      </c>
      <c r="AO63">
        <f t="shared" si="8"/>
        <v>0</v>
      </c>
      <c r="AP63">
        <f t="shared" si="8"/>
        <v>0</v>
      </c>
      <c r="AQ63">
        <f t="shared" si="8"/>
        <v>0</v>
      </c>
      <c r="AR63">
        <f t="shared" si="8"/>
        <v>0</v>
      </c>
      <c r="AS63">
        <f t="shared" si="8"/>
        <v>0</v>
      </c>
      <c r="AT63">
        <f t="shared" si="8"/>
        <v>0</v>
      </c>
      <c r="AU63">
        <f t="shared" si="8"/>
        <v>0</v>
      </c>
      <c r="AV63">
        <f t="shared" si="8"/>
        <v>0</v>
      </c>
    </row>
    <row r="64" spans="1:48" hidden="1" x14ac:dyDescent="0.25">
      <c r="C64" s="18" t="s">
        <v>363</v>
      </c>
      <c r="D64" s="169" t="e">
        <f>D60/D63</f>
        <v>#DIV/0!</v>
      </c>
      <c r="E64" s="169" t="e">
        <f t="shared" ref="E64:AV64" si="9">E60/E63</f>
        <v>#DIV/0!</v>
      </c>
      <c r="F64" s="169" t="e">
        <f t="shared" si="9"/>
        <v>#DIV/0!</v>
      </c>
      <c r="G64" s="169" t="e">
        <f t="shared" si="9"/>
        <v>#DIV/0!</v>
      </c>
      <c r="H64" s="169" t="e">
        <f t="shared" si="9"/>
        <v>#DIV/0!</v>
      </c>
      <c r="I64" s="169" t="e">
        <f t="shared" si="9"/>
        <v>#DIV/0!</v>
      </c>
      <c r="J64" s="169" t="e">
        <f t="shared" si="9"/>
        <v>#DIV/0!</v>
      </c>
      <c r="K64" s="169" t="e">
        <f t="shared" si="9"/>
        <v>#DIV/0!</v>
      </c>
      <c r="L64" s="169" t="e">
        <f t="shared" si="9"/>
        <v>#DIV/0!</v>
      </c>
      <c r="M64" s="169" t="e">
        <f t="shared" si="9"/>
        <v>#DIV/0!</v>
      </c>
      <c r="N64" s="169" t="e">
        <f t="shared" si="9"/>
        <v>#DIV/0!</v>
      </c>
      <c r="O64" s="169" t="e">
        <f t="shared" si="9"/>
        <v>#DIV/0!</v>
      </c>
      <c r="P64" s="169" t="e">
        <f t="shared" si="9"/>
        <v>#DIV/0!</v>
      </c>
      <c r="Q64" s="169" t="e">
        <f t="shared" si="9"/>
        <v>#DIV/0!</v>
      </c>
      <c r="R64" s="169" t="e">
        <f t="shared" si="9"/>
        <v>#DIV/0!</v>
      </c>
      <c r="S64" s="169" t="e">
        <f t="shared" si="9"/>
        <v>#DIV/0!</v>
      </c>
      <c r="T64" s="169" t="e">
        <f t="shared" si="9"/>
        <v>#DIV/0!</v>
      </c>
      <c r="U64" s="169" t="e">
        <f t="shared" si="9"/>
        <v>#DIV/0!</v>
      </c>
      <c r="V64" s="169" t="e">
        <f t="shared" si="9"/>
        <v>#DIV/0!</v>
      </c>
      <c r="W64" s="169" t="e">
        <f t="shared" si="9"/>
        <v>#DIV/0!</v>
      </c>
      <c r="X64" s="169" t="e">
        <f t="shared" si="9"/>
        <v>#DIV/0!</v>
      </c>
      <c r="Y64" s="169" t="e">
        <f t="shared" si="9"/>
        <v>#DIV/0!</v>
      </c>
      <c r="Z64" s="169" t="e">
        <f t="shared" si="9"/>
        <v>#DIV/0!</v>
      </c>
      <c r="AA64" s="169" t="e">
        <f t="shared" si="9"/>
        <v>#DIV/0!</v>
      </c>
      <c r="AB64" s="169" t="e">
        <f t="shared" si="9"/>
        <v>#DIV/0!</v>
      </c>
      <c r="AC64" s="169" t="e">
        <f t="shared" si="9"/>
        <v>#DIV/0!</v>
      </c>
      <c r="AD64" s="169" t="e">
        <f t="shared" si="9"/>
        <v>#DIV/0!</v>
      </c>
      <c r="AE64" s="169" t="e">
        <f t="shared" si="9"/>
        <v>#DIV/0!</v>
      </c>
      <c r="AF64" s="169" t="e">
        <f t="shared" si="9"/>
        <v>#DIV/0!</v>
      </c>
      <c r="AG64" s="169" t="e">
        <f t="shared" si="9"/>
        <v>#DIV/0!</v>
      </c>
      <c r="AH64" s="169" t="e">
        <f t="shared" si="9"/>
        <v>#DIV/0!</v>
      </c>
      <c r="AI64" s="169" t="e">
        <f t="shared" si="9"/>
        <v>#DIV/0!</v>
      </c>
      <c r="AJ64" s="169" t="e">
        <f t="shared" si="9"/>
        <v>#DIV/0!</v>
      </c>
      <c r="AK64" s="169" t="e">
        <f t="shared" si="9"/>
        <v>#DIV/0!</v>
      </c>
      <c r="AL64" s="169" t="e">
        <f t="shared" si="9"/>
        <v>#DIV/0!</v>
      </c>
      <c r="AM64" s="169" t="e">
        <f t="shared" si="9"/>
        <v>#DIV/0!</v>
      </c>
      <c r="AN64" s="169" t="e">
        <f t="shared" si="9"/>
        <v>#DIV/0!</v>
      </c>
      <c r="AO64" s="169" t="e">
        <f t="shared" si="9"/>
        <v>#DIV/0!</v>
      </c>
      <c r="AP64" s="169" t="e">
        <f t="shared" si="9"/>
        <v>#DIV/0!</v>
      </c>
      <c r="AQ64" s="169" t="e">
        <f t="shared" si="9"/>
        <v>#DIV/0!</v>
      </c>
      <c r="AR64" s="169" t="e">
        <f t="shared" si="9"/>
        <v>#DIV/0!</v>
      </c>
      <c r="AS64" s="169" t="e">
        <f t="shared" si="9"/>
        <v>#DIV/0!</v>
      </c>
      <c r="AT64" s="169" t="e">
        <f t="shared" si="9"/>
        <v>#DIV/0!</v>
      </c>
      <c r="AU64" s="169" t="e">
        <f t="shared" si="9"/>
        <v>#DIV/0!</v>
      </c>
      <c r="AV64" s="169" t="e">
        <f t="shared" si="9"/>
        <v>#DIV/0!</v>
      </c>
    </row>
    <row r="65" spans="1:48" hidden="1" x14ac:dyDescent="0.25">
      <c r="C65" s="18" t="s">
        <v>334</v>
      </c>
      <c r="D65">
        <f>COUNTIF(D64,"&gt;=.75")</f>
        <v>0</v>
      </c>
      <c r="E65">
        <f t="shared" ref="E65:AV65" si="10">COUNTIF(E64,"&gt;=.75")</f>
        <v>0</v>
      </c>
      <c r="F65">
        <f t="shared" si="10"/>
        <v>0</v>
      </c>
      <c r="G65">
        <f t="shared" si="10"/>
        <v>0</v>
      </c>
      <c r="H65">
        <f t="shared" si="10"/>
        <v>0</v>
      </c>
      <c r="I65">
        <f t="shared" si="10"/>
        <v>0</v>
      </c>
      <c r="J65">
        <f t="shared" si="10"/>
        <v>0</v>
      </c>
      <c r="K65">
        <f t="shared" si="10"/>
        <v>0</v>
      </c>
      <c r="L65">
        <f t="shared" si="10"/>
        <v>0</v>
      </c>
      <c r="M65">
        <f t="shared" si="10"/>
        <v>0</v>
      </c>
      <c r="N65">
        <f t="shared" si="10"/>
        <v>0</v>
      </c>
      <c r="O65">
        <f t="shared" si="10"/>
        <v>0</v>
      </c>
      <c r="P65">
        <f t="shared" si="10"/>
        <v>0</v>
      </c>
      <c r="Q65">
        <f t="shared" si="10"/>
        <v>0</v>
      </c>
      <c r="R65">
        <f t="shared" si="10"/>
        <v>0</v>
      </c>
      <c r="S65">
        <f t="shared" si="10"/>
        <v>0</v>
      </c>
      <c r="T65">
        <f t="shared" si="10"/>
        <v>0</v>
      </c>
      <c r="U65">
        <f t="shared" si="10"/>
        <v>0</v>
      </c>
      <c r="V65">
        <f t="shared" si="10"/>
        <v>0</v>
      </c>
      <c r="W65">
        <f t="shared" si="10"/>
        <v>0</v>
      </c>
      <c r="X65">
        <f t="shared" si="10"/>
        <v>0</v>
      </c>
      <c r="Y65">
        <f t="shared" si="10"/>
        <v>0</v>
      </c>
      <c r="Z65">
        <f t="shared" si="10"/>
        <v>0</v>
      </c>
      <c r="AA65">
        <f t="shared" si="10"/>
        <v>0</v>
      </c>
      <c r="AB65">
        <f t="shared" si="10"/>
        <v>0</v>
      </c>
      <c r="AC65">
        <f t="shared" si="10"/>
        <v>0</v>
      </c>
      <c r="AD65">
        <f t="shared" si="10"/>
        <v>0</v>
      </c>
      <c r="AE65">
        <f t="shared" si="10"/>
        <v>0</v>
      </c>
      <c r="AF65">
        <f t="shared" si="10"/>
        <v>0</v>
      </c>
      <c r="AG65">
        <f t="shared" si="10"/>
        <v>0</v>
      </c>
      <c r="AH65">
        <f t="shared" si="10"/>
        <v>0</v>
      </c>
      <c r="AI65">
        <f t="shared" si="10"/>
        <v>0</v>
      </c>
      <c r="AJ65">
        <f t="shared" si="10"/>
        <v>0</v>
      </c>
      <c r="AK65">
        <f t="shared" si="10"/>
        <v>0</v>
      </c>
      <c r="AL65">
        <f t="shared" si="10"/>
        <v>0</v>
      </c>
      <c r="AM65">
        <f t="shared" si="10"/>
        <v>0</v>
      </c>
      <c r="AN65">
        <f t="shared" si="10"/>
        <v>0</v>
      </c>
      <c r="AO65">
        <f t="shared" si="10"/>
        <v>0</v>
      </c>
      <c r="AP65">
        <f t="shared" si="10"/>
        <v>0</v>
      </c>
      <c r="AQ65">
        <f t="shared" si="10"/>
        <v>0</v>
      </c>
      <c r="AR65">
        <f t="shared" si="10"/>
        <v>0</v>
      </c>
      <c r="AS65">
        <f t="shared" si="10"/>
        <v>0</v>
      </c>
      <c r="AT65">
        <f t="shared" si="10"/>
        <v>0</v>
      </c>
      <c r="AU65">
        <f t="shared" si="10"/>
        <v>0</v>
      </c>
      <c r="AV65">
        <f t="shared" si="10"/>
        <v>0</v>
      </c>
    </row>
    <row r="66" spans="1:48" hidden="1" x14ac:dyDescent="0.25"/>
    <row r="67" spans="1:48" hidden="1" x14ac:dyDescent="0.25"/>
    <row r="68" spans="1:48" hidden="1" x14ac:dyDescent="0.25"/>
    <row r="69" spans="1:48" hidden="1" x14ac:dyDescent="0.25">
      <c r="A69" s="166"/>
      <c r="B69" s="167"/>
      <c r="C69" s="168" t="s">
        <v>117</v>
      </c>
      <c r="D69" s="168" t="s">
        <v>118</v>
      </c>
      <c r="E69" s="168" t="s">
        <v>119</v>
      </c>
      <c r="F69" s="168" t="s">
        <v>120</v>
      </c>
    </row>
    <row r="70" spans="1:48" hidden="1" x14ac:dyDescent="0.25">
      <c r="A70" s="166"/>
      <c r="B70" s="167" t="s">
        <v>132</v>
      </c>
      <c r="C70" s="168" t="str">
        <f>'Process PMs'!A8</f>
        <v>Jan-Mar 2022</v>
      </c>
      <c r="D70" s="168" t="str">
        <f>'Process PMs'!B8</f>
        <v>Apr-Jun 2022</v>
      </c>
      <c r="E70" s="168" t="str">
        <f>'Process PMs'!C8</f>
        <v>Jul-Sep 2022</v>
      </c>
      <c r="F70" s="168" t="str">
        <f>'Process PMs'!D8</f>
        <v>Oct-Dec 2022</v>
      </c>
    </row>
    <row r="71" spans="1:48" ht="30" hidden="1" x14ac:dyDescent="0.25">
      <c r="A71" s="166" t="s">
        <v>95</v>
      </c>
      <c r="B71" s="167">
        <f>SUM(C71:F71)</f>
        <v>0</v>
      </c>
      <c r="C71" s="167">
        <f>COUNTIFS(65:65,1,1:1,1)</f>
        <v>0</v>
      </c>
      <c r="D71" s="167">
        <f>COUNTIFS(65:65,1,1:1,2)</f>
        <v>0</v>
      </c>
      <c r="E71" s="167">
        <f>COUNTIFS(65:65,1,1:1,3)</f>
        <v>0</v>
      </c>
      <c r="F71" s="167">
        <f>COUNTIFS(65:65,1,1:1,4)</f>
        <v>0</v>
      </c>
    </row>
    <row r="72" spans="1:48" hidden="1" x14ac:dyDescent="0.25">
      <c r="A72" s="166" t="s">
        <v>94</v>
      </c>
      <c r="B72" s="167">
        <f>SUM(C72:F72)</f>
        <v>0</v>
      </c>
      <c r="C72" s="167">
        <f>COUNTIFS(57:57,1,1:1,1)</f>
        <v>0</v>
      </c>
      <c r="D72" s="167">
        <f>COUNTIFS(57:57,1,1:1,2)</f>
        <v>0</v>
      </c>
      <c r="E72" s="167">
        <f>COUNTIFS(57:57,1,1:1,3)</f>
        <v>0</v>
      </c>
      <c r="F72" s="167">
        <f>COUNTIFS(57:57,1,1:1,4)</f>
        <v>0</v>
      </c>
    </row>
  </sheetData>
  <sheetProtection password="E992" sheet="1" objects="1" scenarios="1"/>
  <mergeCells count="8">
    <mergeCell ref="B49:C49"/>
    <mergeCell ref="B50:C50"/>
    <mergeCell ref="A39:A47"/>
    <mergeCell ref="A5:A8"/>
    <mergeCell ref="A9:A18"/>
    <mergeCell ref="A19:A20"/>
    <mergeCell ref="A21:A30"/>
    <mergeCell ref="A31:A38"/>
  </mergeCells>
  <conditionalFormatting sqref="D4:AV4">
    <cfRule type="expression" dxfId="1" priority="2">
      <formula>AND(COUNTA(D5:D47)&gt;0,LEN(D4)=0)</formula>
    </cfRule>
  </conditionalFormatting>
  <conditionalFormatting sqref="D51:AV51">
    <cfRule type="expression" dxfId="0" priority="1">
      <formula>AND(D$49&gt;0,D$51&lt;0.75)</formula>
    </cfRule>
  </conditionalFormatting>
  <dataValidations disablePrompts="1" count="1">
    <dataValidation type="list" allowBlank="1" showDropDown="1" showInputMessage="1" showErrorMessage="1" error="Enter Yes, No or N/A" sqref="D5:AV47" xr:uid="{78B2A447-E6A0-4FD1-97FC-89E0C261FEF0}">
      <formula1>"Yes,No,YES,NO,yes,no,Y,N,y,n,N/A,n/a"</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C89B9-04FC-4FC0-B6B5-A206CD4ED282}">
  <sheetPr codeName="Sheet4"/>
  <dimension ref="A1:J52"/>
  <sheetViews>
    <sheetView workbookViewId="0">
      <selection activeCell="A2" sqref="A2"/>
    </sheetView>
  </sheetViews>
  <sheetFormatPr defaultRowHeight="15" x14ac:dyDescent="0.25"/>
  <cols>
    <col min="1" max="1" width="32.28515625" customWidth="1"/>
    <col min="2" max="2" width="49.5703125" customWidth="1"/>
    <col min="3" max="3" width="12.42578125" style="16" customWidth="1"/>
    <col min="4" max="5" width="13.5703125" customWidth="1"/>
    <col min="7" max="7" width="32.5703125" customWidth="1"/>
    <col min="8" max="8" width="35" style="20" customWidth="1"/>
    <col min="9" max="9" width="12.42578125" style="16" customWidth="1"/>
    <col min="10" max="10" width="13.5703125" style="16" customWidth="1"/>
  </cols>
  <sheetData>
    <row r="1" spans="1:10" ht="15.75" x14ac:dyDescent="0.25">
      <c r="A1" s="530" t="s">
        <v>290</v>
      </c>
      <c r="B1" s="530"/>
      <c r="C1" s="51"/>
      <c r="D1" s="34"/>
      <c r="E1" s="34"/>
      <c r="G1" s="531" t="s">
        <v>290</v>
      </c>
      <c r="H1" s="531"/>
      <c r="I1" s="51"/>
      <c r="J1" s="51"/>
    </row>
    <row r="2" spans="1:10" ht="45" x14ac:dyDescent="0.25">
      <c r="A2" s="133" t="s">
        <v>293</v>
      </c>
      <c r="B2" s="134" t="s">
        <v>291</v>
      </c>
      <c r="C2" s="165" t="s">
        <v>292</v>
      </c>
      <c r="D2" s="135" t="s">
        <v>335</v>
      </c>
      <c r="E2" s="135"/>
      <c r="G2" s="133" t="s">
        <v>294</v>
      </c>
      <c r="H2" s="134" t="s">
        <v>291</v>
      </c>
      <c r="I2" s="165" t="s">
        <v>292</v>
      </c>
      <c r="J2" s="135" t="s">
        <v>335</v>
      </c>
    </row>
    <row r="3" spans="1:10" x14ac:dyDescent="0.25">
      <c r="A3" s="133"/>
      <c r="B3" s="134"/>
      <c r="C3" s="165"/>
      <c r="D3" s="135"/>
      <c r="E3" s="135"/>
      <c r="G3" s="133"/>
      <c r="H3" s="134"/>
      <c r="I3" s="165"/>
      <c r="J3" s="135"/>
    </row>
    <row r="4" spans="1:10" x14ac:dyDescent="0.25">
      <c r="A4" s="175" t="s">
        <v>141</v>
      </c>
      <c r="B4" s="180" t="s">
        <v>318</v>
      </c>
      <c r="C4" s="181">
        <f>COUNTIF('Session Tracking'!AA:AA,B4)</f>
        <v>0</v>
      </c>
      <c r="D4" s="185" t="str">
        <f>IFERROR(C4/SUM(C$4:C$6),"-")</f>
        <v>-</v>
      </c>
      <c r="E4" s="177"/>
      <c r="G4" s="182" t="s">
        <v>284</v>
      </c>
      <c r="H4" s="183">
        <v>0</v>
      </c>
      <c r="I4" s="181">
        <f>COUNTIF('Youth Demographics'!D:D,H4)+COUNTIF('Youth Demographics'!M:M,H4)+COUNTIF('Youth Demographics'!V:V,H4)+COUNTIF('Youth Demographics'!AE:AE,H4)</f>
        <v>0</v>
      </c>
      <c r="J4" s="185" t="str">
        <f>IFERROR(I4/SUM(I$4:I$23),"-")</f>
        <v>-</v>
      </c>
    </row>
    <row r="5" spans="1:10" x14ac:dyDescent="0.25">
      <c r="A5" s="172"/>
      <c r="B5" s="173" t="s">
        <v>295</v>
      </c>
      <c r="C5" s="16">
        <f>COUNTIF('Session Tracking'!AA:AA,B5)</f>
        <v>0</v>
      </c>
      <c r="D5" s="186" t="str">
        <f t="shared" ref="D5:D6" si="0">IFERROR(C5/SUM(C$4:C$6),"-")</f>
        <v>-</v>
      </c>
      <c r="E5" s="177"/>
      <c r="G5" s="139"/>
      <c r="H5" s="137">
        <v>1</v>
      </c>
      <c r="I5" s="16">
        <f>COUNTIF('Youth Demographics'!D:D,H5)+COUNTIF('Youth Demographics'!M:M,H5)+COUNTIF('Youth Demographics'!V:V,H5)+COUNTIF('Youth Demographics'!AE:AE,H5)</f>
        <v>0</v>
      </c>
      <c r="J5" s="186" t="str">
        <f t="shared" ref="J5:J23" si="1">IFERROR(I5/SUM(I$4:I$23),"-")</f>
        <v>-</v>
      </c>
    </row>
    <row r="6" spans="1:10" x14ac:dyDescent="0.25">
      <c r="A6" s="172"/>
      <c r="B6" s="174" t="s">
        <v>296</v>
      </c>
      <c r="C6" s="171">
        <f>COUNTIF('Session Tracking'!AA:AA,B6)</f>
        <v>0</v>
      </c>
      <c r="D6" s="187" t="str">
        <f t="shared" si="0"/>
        <v>-</v>
      </c>
      <c r="E6" s="177"/>
      <c r="G6" s="139"/>
      <c r="H6" s="137">
        <v>2</v>
      </c>
      <c r="I6" s="16">
        <f>COUNTIF('Youth Demographics'!D:D,H6)+COUNTIF('Youth Demographics'!M:M,H6)+COUNTIF('Youth Demographics'!V:V,H6)+COUNTIF('Youth Demographics'!AE:AE,H6)</f>
        <v>0</v>
      </c>
      <c r="J6" s="186" t="str">
        <f t="shared" si="1"/>
        <v>-</v>
      </c>
    </row>
    <row r="7" spans="1:10" x14ac:dyDescent="0.25">
      <c r="A7" s="175" t="s">
        <v>143</v>
      </c>
      <c r="B7" s="136" t="s">
        <v>297</v>
      </c>
      <c r="C7" s="16">
        <f>COUNTIF('Session Tracking'!AC:AC,B7)</f>
        <v>0</v>
      </c>
      <c r="D7" s="186" t="str">
        <f>IFERROR(C7/SUM(C$7:C$12),"-")</f>
        <v>-</v>
      </c>
      <c r="E7" s="177"/>
      <c r="G7" s="139"/>
      <c r="H7" s="137">
        <v>3</v>
      </c>
      <c r="I7" s="16">
        <f>COUNTIF('Youth Demographics'!D:D,H7)+COUNTIF('Youth Demographics'!M:M,H7)+COUNTIF('Youth Demographics'!V:V,H7)+COUNTIF('Youth Demographics'!AE:AE,H7)</f>
        <v>0</v>
      </c>
      <c r="J7" s="186" t="str">
        <f t="shared" si="1"/>
        <v>-</v>
      </c>
    </row>
    <row r="8" spans="1:10" x14ac:dyDescent="0.25">
      <c r="A8" s="172"/>
      <c r="B8" s="136" t="s">
        <v>298</v>
      </c>
      <c r="C8" s="16">
        <f>COUNTIF('Session Tracking'!AC:AC,B8)</f>
        <v>0</v>
      </c>
      <c r="D8" s="186" t="str">
        <f t="shared" ref="D8:D12" si="2">IFERROR(C8/SUM(C$7:C$12),"-")</f>
        <v>-</v>
      </c>
      <c r="E8" s="177"/>
      <c r="G8" s="139"/>
      <c r="H8" s="137">
        <v>4</v>
      </c>
      <c r="I8" s="16">
        <f>COUNTIF('Youth Demographics'!D:D,H8)+COUNTIF('Youth Demographics'!M:M,H8)+COUNTIF('Youth Demographics'!V:V,H8)+COUNTIF('Youth Demographics'!AE:AE,H8)</f>
        <v>0</v>
      </c>
      <c r="J8" s="186" t="str">
        <f t="shared" si="1"/>
        <v>-</v>
      </c>
    </row>
    <row r="9" spans="1:10" x14ac:dyDescent="0.25">
      <c r="A9" s="172"/>
      <c r="B9" s="136" t="s">
        <v>299</v>
      </c>
      <c r="C9" s="16">
        <f>COUNTIF('Session Tracking'!AC:AC,"Cohabitating")</f>
        <v>0</v>
      </c>
      <c r="D9" s="186" t="str">
        <f t="shared" si="2"/>
        <v>-</v>
      </c>
      <c r="E9" s="177"/>
      <c r="G9" s="139"/>
      <c r="H9" s="137">
        <v>5</v>
      </c>
      <c r="I9" s="16">
        <f>COUNTIF('Youth Demographics'!D:D,H9)+COUNTIF('Youth Demographics'!M:M,H9)+COUNTIF('Youth Demographics'!V:V,H9)+COUNTIF('Youth Demographics'!AE:AE,H9)</f>
        <v>0</v>
      </c>
      <c r="J9" s="186" t="str">
        <f t="shared" si="1"/>
        <v>-</v>
      </c>
    </row>
    <row r="10" spans="1:10" x14ac:dyDescent="0.25">
      <c r="A10" s="172"/>
      <c r="B10" s="136" t="s">
        <v>300</v>
      </c>
      <c r="C10" s="16">
        <f>COUNTIF('Session Tracking'!AC:AC,B10)</f>
        <v>0</v>
      </c>
      <c r="D10" s="186" t="str">
        <f t="shared" si="2"/>
        <v>-</v>
      </c>
      <c r="E10" s="177"/>
      <c r="G10" s="139"/>
      <c r="H10" s="137">
        <v>6</v>
      </c>
      <c r="I10" s="16">
        <f>COUNTIF('Youth Demographics'!D:D,H10)+COUNTIF('Youth Demographics'!M:M,H10)+COUNTIF('Youth Demographics'!V:V,H10)+COUNTIF('Youth Demographics'!AE:AE,H10)</f>
        <v>0</v>
      </c>
      <c r="J10" s="186" t="str">
        <f t="shared" si="1"/>
        <v>-</v>
      </c>
    </row>
    <row r="11" spans="1:10" x14ac:dyDescent="0.25">
      <c r="A11" s="172"/>
      <c r="B11" s="136" t="s">
        <v>301</v>
      </c>
      <c r="C11" s="16">
        <f>COUNTIF('Session Tracking'!AC:AC,B11)</f>
        <v>0</v>
      </c>
      <c r="D11" s="186" t="str">
        <f t="shared" si="2"/>
        <v>-</v>
      </c>
      <c r="E11" s="177"/>
      <c r="G11" s="139"/>
      <c r="H11" s="137">
        <v>7</v>
      </c>
      <c r="I11" s="16">
        <f>COUNTIF('Youth Demographics'!D:D,H11)+COUNTIF('Youth Demographics'!M:M,H11)+COUNTIF('Youth Demographics'!V:V,H11)+COUNTIF('Youth Demographics'!AE:AE,H11)</f>
        <v>0</v>
      </c>
      <c r="J11" s="186" t="str">
        <f t="shared" si="1"/>
        <v>-</v>
      </c>
    </row>
    <row r="12" spans="1:10" x14ac:dyDescent="0.25">
      <c r="A12" s="176"/>
      <c r="B12" s="174" t="s">
        <v>302</v>
      </c>
      <c r="C12" s="171">
        <f>COUNTIF('Session Tracking'!AC:AC,B12)</f>
        <v>0</v>
      </c>
      <c r="D12" s="187" t="str">
        <f t="shared" si="2"/>
        <v>-</v>
      </c>
      <c r="E12" s="177"/>
      <c r="G12" s="139"/>
      <c r="H12" s="137">
        <v>8</v>
      </c>
      <c r="I12" s="16">
        <f>COUNTIF('Youth Demographics'!D:D,H12)+COUNTIF('Youth Demographics'!M:M,H12)+COUNTIF('Youth Demographics'!V:V,H12)+COUNTIF('Youth Demographics'!AE:AE,H12)</f>
        <v>0</v>
      </c>
      <c r="J12" s="186" t="str">
        <f t="shared" si="1"/>
        <v>-</v>
      </c>
    </row>
    <row r="13" spans="1:10" x14ac:dyDescent="0.25">
      <c r="A13" s="175" t="s">
        <v>144</v>
      </c>
      <c r="B13" s="136" t="s">
        <v>303</v>
      </c>
      <c r="C13" s="16">
        <f>COUNTIF('Session Tracking'!AD:AD,B13)</f>
        <v>0</v>
      </c>
      <c r="D13" s="186" t="str">
        <f>IFERROR(C13/SUM(C$13:C$21),"-")</f>
        <v>-</v>
      </c>
      <c r="E13" s="177"/>
      <c r="G13" s="139"/>
      <c r="H13" s="137">
        <v>9</v>
      </c>
      <c r="I13" s="16">
        <f>COUNTIF('Youth Demographics'!D:D,H13)+COUNTIF('Youth Demographics'!M:M,H13)+COUNTIF('Youth Demographics'!V:V,H13)+COUNTIF('Youth Demographics'!AE:AE,H13)</f>
        <v>0</v>
      </c>
      <c r="J13" s="186" t="str">
        <f t="shared" si="1"/>
        <v>-</v>
      </c>
    </row>
    <row r="14" spans="1:10" x14ac:dyDescent="0.25">
      <c r="A14" s="172"/>
      <c r="B14" s="136" t="s">
        <v>304</v>
      </c>
      <c r="C14" s="16">
        <f>COUNTIF('Session Tracking'!AD:AD,B14)</f>
        <v>0</v>
      </c>
      <c r="D14" s="186" t="str">
        <f t="shared" ref="D14:D21" si="3">IFERROR(C14/SUM(C$13:C$21),"-")</f>
        <v>-</v>
      </c>
      <c r="E14" s="177"/>
      <c r="G14" s="139"/>
      <c r="H14" s="137">
        <v>10</v>
      </c>
      <c r="I14" s="16">
        <f>COUNTIF('Youth Demographics'!D:D,H14)+COUNTIF('Youth Demographics'!M:M,H14)+COUNTIF('Youth Demographics'!V:V,H14)+COUNTIF('Youth Demographics'!AE:AE,H14)</f>
        <v>0</v>
      </c>
      <c r="J14" s="186" t="str">
        <f t="shared" si="1"/>
        <v>-</v>
      </c>
    </row>
    <row r="15" spans="1:10" x14ac:dyDescent="0.25">
      <c r="A15" s="172"/>
      <c r="B15" s="136" t="s">
        <v>305</v>
      </c>
      <c r="C15" s="16">
        <f>COUNTIF('Session Tracking'!AD:AD,B15)</f>
        <v>0</v>
      </c>
      <c r="D15" s="186" t="str">
        <f t="shared" si="3"/>
        <v>-</v>
      </c>
      <c r="E15" s="177"/>
      <c r="G15" s="139"/>
      <c r="H15" s="137">
        <v>11</v>
      </c>
      <c r="I15" s="16">
        <f>COUNTIF('Youth Demographics'!D:D,H15)+COUNTIF('Youth Demographics'!M:M,H15)+COUNTIF('Youth Demographics'!V:V,H15)+COUNTIF('Youth Demographics'!AE:AE,H15)</f>
        <v>0</v>
      </c>
      <c r="J15" s="186" t="str">
        <f t="shared" si="1"/>
        <v>-</v>
      </c>
    </row>
    <row r="16" spans="1:10" x14ac:dyDescent="0.25">
      <c r="A16" s="172"/>
      <c r="B16" s="136" t="s">
        <v>306</v>
      </c>
      <c r="C16" s="16">
        <f>COUNTIF('Session Tracking'!AD:AD,B16)</f>
        <v>0</v>
      </c>
      <c r="D16" s="186" t="str">
        <f t="shared" si="3"/>
        <v>-</v>
      </c>
      <c r="E16" s="177"/>
      <c r="G16" s="139"/>
      <c r="H16" s="137">
        <v>12</v>
      </c>
      <c r="I16" s="16">
        <f>COUNTIF('Youth Demographics'!D:D,H16)+COUNTIF('Youth Demographics'!M:M,H16)+COUNTIF('Youth Demographics'!V:V,H16)+COUNTIF('Youth Demographics'!AE:AE,H16)</f>
        <v>0</v>
      </c>
      <c r="J16" s="186" t="str">
        <f t="shared" si="1"/>
        <v>-</v>
      </c>
    </row>
    <row r="17" spans="1:10" x14ac:dyDescent="0.25">
      <c r="A17" s="172"/>
      <c r="B17" s="136" t="s">
        <v>307</v>
      </c>
      <c r="C17" s="16">
        <f>COUNTIF('Session Tracking'!AD:AD,B17)</f>
        <v>0</v>
      </c>
      <c r="D17" s="186" t="str">
        <f t="shared" si="3"/>
        <v>-</v>
      </c>
      <c r="E17" s="177"/>
      <c r="G17" s="139"/>
      <c r="H17" s="137">
        <v>13</v>
      </c>
      <c r="I17" s="16">
        <f>COUNTIF('Youth Demographics'!D:D,H17)+COUNTIF('Youth Demographics'!M:M,H17)+COUNTIF('Youth Demographics'!V:V,H17)+COUNTIF('Youth Demographics'!AE:AE,H17)</f>
        <v>0</v>
      </c>
      <c r="J17" s="186" t="str">
        <f t="shared" si="1"/>
        <v>-</v>
      </c>
    </row>
    <row r="18" spans="1:10" x14ac:dyDescent="0.25">
      <c r="A18" s="172"/>
      <c r="B18" s="136" t="s">
        <v>308</v>
      </c>
      <c r="C18" s="16">
        <f>COUNTIF('Session Tracking'!AD:AD,B18)</f>
        <v>0</v>
      </c>
      <c r="D18" s="186" t="str">
        <f t="shared" si="3"/>
        <v>-</v>
      </c>
      <c r="E18" s="177"/>
      <c r="G18" s="139"/>
      <c r="H18" s="137">
        <v>14</v>
      </c>
      <c r="I18" s="16">
        <f>COUNTIF('Youth Demographics'!D:D,H18)+COUNTIF('Youth Demographics'!M:M,H18)+COUNTIF('Youth Demographics'!V:V,H18)+COUNTIF('Youth Demographics'!AE:AE,H18)</f>
        <v>0</v>
      </c>
      <c r="J18" s="186" t="str">
        <f t="shared" si="1"/>
        <v>-</v>
      </c>
    </row>
    <row r="19" spans="1:10" x14ac:dyDescent="0.25">
      <c r="A19" s="172"/>
      <c r="B19" s="136" t="s">
        <v>309</v>
      </c>
      <c r="C19" s="16">
        <f>COUNTIF('Session Tracking'!AD:AD,B19)</f>
        <v>0</v>
      </c>
      <c r="D19" s="186" t="str">
        <f t="shared" si="3"/>
        <v>-</v>
      </c>
      <c r="E19" s="177"/>
      <c r="G19" s="139"/>
      <c r="H19" s="137">
        <v>15</v>
      </c>
      <c r="I19" s="16">
        <f>COUNTIF('Youth Demographics'!D:D,H19)+COUNTIF('Youth Demographics'!M:M,H19)+COUNTIF('Youth Demographics'!V:V,H19)+COUNTIF('Youth Demographics'!AE:AE,H19)</f>
        <v>0</v>
      </c>
      <c r="J19" s="186" t="str">
        <f t="shared" si="1"/>
        <v>-</v>
      </c>
    </row>
    <row r="20" spans="1:10" x14ac:dyDescent="0.25">
      <c r="A20" s="172"/>
      <c r="B20" s="136" t="s">
        <v>433</v>
      </c>
      <c r="C20" s="16">
        <f>COUNTIF('Session Tracking'!AD:AD,B20)</f>
        <v>0</v>
      </c>
      <c r="D20" s="186" t="str">
        <f t="shared" si="3"/>
        <v>-</v>
      </c>
      <c r="E20" s="177"/>
      <c r="G20" s="139"/>
      <c r="H20" s="137">
        <v>16</v>
      </c>
      <c r="I20" s="16">
        <f>COUNTIF('Youth Demographics'!D:D,H20)+COUNTIF('Youth Demographics'!M:M,H20)+COUNTIF('Youth Demographics'!V:V,H20)+COUNTIF('Youth Demographics'!AE:AE,H20)</f>
        <v>0</v>
      </c>
      <c r="J20" s="186" t="str">
        <f t="shared" si="1"/>
        <v>-</v>
      </c>
    </row>
    <row r="21" spans="1:10" x14ac:dyDescent="0.25">
      <c r="A21" s="176"/>
      <c r="B21" s="174" t="s">
        <v>296</v>
      </c>
      <c r="C21" s="171">
        <f>COUNTIF('Session Tracking'!AD:AD,B21)</f>
        <v>0</v>
      </c>
      <c r="D21" s="187" t="str">
        <f t="shared" si="3"/>
        <v>-</v>
      </c>
      <c r="E21" s="177"/>
      <c r="G21" s="139"/>
      <c r="H21" s="137">
        <v>17</v>
      </c>
      <c r="I21" s="16">
        <f>COUNTIF('Youth Demographics'!D:D,H21)+COUNTIF('Youth Demographics'!M:M,H21)+COUNTIF('Youth Demographics'!V:V,H21)+COUNTIF('Youth Demographics'!AE:AE,H21)</f>
        <v>0</v>
      </c>
      <c r="J21" s="186" t="str">
        <f t="shared" si="1"/>
        <v>-</v>
      </c>
    </row>
    <row r="22" spans="1:10" x14ac:dyDescent="0.25">
      <c r="A22" s="175" t="s">
        <v>145</v>
      </c>
      <c r="B22" s="136" t="s">
        <v>310</v>
      </c>
      <c r="C22" s="16">
        <f>COUNTIF('Session Tracking'!AF:AF,B22)</f>
        <v>0</v>
      </c>
      <c r="D22" s="186" t="str">
        <f t="shared" ref="D22:D27" si="4">IFERROR(C22/SUM(C$22:C$27),"-")</f>
        <v>-</v>
      </c>
      <c r="E22" s="177"/>
      <c r="G22" s="139"/>
      <c r="H22" s="137">
        <v>18</v>
      </c>
      <c r="I22" s="16">
        <f>COUNTIF('Youth Demographics'!D:D,H22)+COUNTIF('Youth Demographics'!M:M,H22)+COUNTIF('Youth Demographics'!V:V,H22)+COUNTIF('Youth Demographics'!AE:AE,H22)</f>
        <v>0</v>
      </c>
      <c r="J22" s="186" t="str">
        <f t="shared" si="1"/>
        <v>-</v>
      </c>
    </row>
    <row r="23" spans="1:10" x14ac:dyDescent="0.25">
      <c r="A23" s="172"/>
      <c r="B23" s="136" t="s">
        <v>311</v>
      </c>
      <c r="C23" s="16">
        <f>COUNTIF('Session Tracking'!AF:AF,B23)</f>
        <v>0</v>
      </c>
      <c r="D23" s="186" t="str">
        <f t="shared" si="4"/>
        <v>-</v>
      </c>
      <c r="E23" s="177"/>
      <c r="G23" s="140"/>
      <c r="H23" s="138">
        <v>19</v>
      </c>
      <c r="I23" s="171">
        <f>COUNTIF('Youth Demographics'!D:D,H23)+COUNTIF('Youth Demographics'!M:M,H23)+COUNTIF('Youth Demographics'!V:V,H23)+COUNTIF('Youth Demographics'!AE:AE,H23)</f>
        <v>0</v>
      </c>
      <c r="J23" s="187" t="str">
        <f t="shared" si="1"/>
        <v>-</v>
      </c>
    </row>
    <row r="24" spans="1:10" x14ac:dyDescent="0.25">
      <c r="A24" s="172"/>
      <c r="B24" s="136" t="s">
        <v>354</v>
      </c>
      <c r="C24" s="16">
        <f>COUNTIF('Session Tracking'!AF:AF,B24)</f>
        <v>0</v>
      </c>
      <c r="D24" s="186" t="str">
        <f t="shared" si="4"/>
        <v>-</v>
      </c>
      <c r="E24" s="177"/>
      <c r="G24" s="139" t="s">
        <v>285</v>
      </c>
      <c r="H24" s="137" t="s">
        <v>316</v>
      </c>
      <c r="I24" s="16">
        <f>COUNTIF('Youth Demographics'!E:E,H24)+COUNTIF('Youth Demographics'!N:N,H24)+COUNTIF('Youth Demographics'!W:W,H24)+COUNTIF('Youth Demographics'!AF:AF,H24)</f>
        <v>0</v>
      </c>
      <c r="J24" s="186" t="str">
        <f>IFERROR(I24/SUM(I$24:I$37),"-")</f>
        <v>-</v>
      </c>
    </row>
    <row r="25" spans="1:10" x14ac:dyDescent="0.25">
      <c r="A25" s="172"/>
      <c r="B25" s="136" t="s">
        <v>386</v>
      </c>
      <c r="C25" s="16">
        <f>COUNTIF('Session Tracking'!AF:AF,B25)</f>
        <v>0</v>
      </c>
      <c r="D25" s="186" t="str">
        <f t="shared" si="4"/>
        <v>-</v>
      </c>
      <c r="E25" s="177"/>
      <c r="G25" s="139"/>
      <c r="H25" s="137" t="s">
        <v>317</v>
      </c>
      <c r="I25" s="16">
        <f>COUNTIF('Youth Demographics'!E:E,H25)+COUNTIF('Youth Demographics'!N:N,H25)+COUNTIF('Youth Demographics'!W:W,H25)+COUNTIF('Youth Demographics'!AF:AF,H25)</f>
        <v>0</v>
      </c>
      <c r="J25" s="186" t="str">
        <f t="shared" ref="J25:J37" si="5">IFERROR(I25/SUM(I$24:I$37),"-")</f>
        <v>-</v>
      </c>
    </row>
    <row r="26" spans="1:10" x14ac:dyDescent="0.25">
      <c r="A26" s="172"/>
      <c r="B26" s="136" t="s">
        <v>312</v>
      </c>
      <c r="C26" s="16">
        <f>COUNTIF('Session Tracking'!AF:AF,B26)</f>
        <v>0</v>
      </c>
      <c r="D26" s="186" t="str">
        <f t="shared" si="4"/>
        <v>-</v>
      </c>
      <c r="E26" s="177"/>
      <c r="G26" s="139"/>
      <c r="H26" s="137">
        <v>1</v>
      </c>
      <c r="I26" s="16">
        <f>COUNTIF('Youth Demographics'!E:E,H26)+COUNTIF('Youth Demographics'!N:N,H26)+COUNTIF('Youth Demographics'!W:W,H26)+COUNTIF('Youth Demographics'!AF:AF,H26)</f>
        <v>0</v>
      </c>
      <c r="J26" s="186" t="str">
        <f t="shared" si="5"/>
        <v>-</v>
      </c>
    </row>
    <row r="27" spans="1:10" x14ac:dyDescent="0.25">
      <c r="A27" s="176"/>
      <c r="B27" s="174" t="s">
        <v>296</v>
      </c>
      <c r="C27" s="171">
        <f>COUNTIF('Session Tracking'!AF:AF,B27)</f>
        <v>0</v>
      </c>
      <c r="D27" s="187" t="str">
        <f t="shared" si="4"/>
        <v>-</v>
      </c>
      <c r="E27" s="177"/>
      <c r="G27" s="139"/>
      <c r="H27" s="137">
        <v>2</v>
      </c>
      <c r="I27" s="16">
        <f>COUNTIF('Youth Demographics'!E:E,H27)+COUNTIF('Youth Demographics'!N:N,H27)+COUNTIF('Youth Demographics'!W:W,H27)+COUNTIF('Youth Demographics'!AF:AF,H27)</f>
        <v>0</v>
      </c>
      <c r="J27" s="186" t="str">
        <f t="shared" si="5"/>
        <v>-</v>
      </c>
    </row>
    <row r="28" spans="1:10" x14ac:dyDescent="0.25">
      <c r="A28" s="175" t="s">
        <v>313</v>
      </c>
      <c r="B28" s="173" t="s">
        <v>314</v>
      </c>
      <c r="C28" s="16">
        <f>COUNTIF('Session Tracking'!AH:AH,B28)</f>
        <v>0</v>
      </c>
      <c r="D28" s="186" t="str">
        <f>IFERROR(C28/SUM(C$28:C$29),"-")</f>
        <v>-</v>
      </c>
      <c r="E28" s="177"/>
      <c r="G28" s="139"/>
      <c r="H28" s="137">
        <v>3</v>
      </c>
      <c r="I28" s="16">
        <f>COUNTIF('Youth Demographics'!E:E,H28)+COUNTIF('Youth Demographics'!N:N,H28)+COUNTIF('Youth Demographics'!W:W,H28)+COUNTIF('Youth Demographics'!AF:AF,H28)</f>
        <v>0</v>
      </c>
      <c r="J28" s="186" t="str">
        <f t="shared" si="5"/>
        <v>-</v>
      </c>
    </row>
    <row r="29" spans="1:10" x14ac:dyDescent="0.25">
      <c r="A29" s="176"/>
      <c r="B29" s="174" t="s">
        <v>315</v>
      </c>
      <c r="C29" s="171">
        <f>COUNTIF('Session Tracking'!AH:AH,B29)</f>
        <v>0</v>
      </c>
      <c r="D29" s="187" t="str">
        <f>IFERROR(C29/SUM(C$28:C$29),"-")</f>
        <v>-</v>
      </c>
      <c r="G29" s="139"/>
      <c r="H29" s="137">
        <v>4</v>
      </c>
      <c r="I29" s="16">
        <f>COUNTIF('Youth Demographics'!E:E,H29)+COUNTIF('Youth Demographics'!N:N,H29)+COUNTIF('Youth Demographics'!W:W,H29)+COUNTIF('Youth Demographics'!AF:AF,H29)</f>
        <v>0</v>
      </c>
      <c r="J29" s="186" t="str">
        <f t="shared" si="5"/>
        <v>-</v>
      </c>
    </row>
    <row r="30" spans="1:10" x14ac:dyDescent="0.25">
      <c r="G30" s="139"/>
      <c r="H30" s="137">
        <v>5</v>
      </c>
      <c r="I30" s="16">
        <f>COUNTIF('Youth Demographics'!E:E,H30)+COUNTIF('Youth Demographics'!N:N,H30)+COUNTIF('Youth Demographics'!W:W,H30)+COUNTIF('Youth Demographics'!AF:AF,H30)</f>
        <v>0</v>
      </c>
      <c r="J30" s="186" t="str">
        <f t="shared" si="5"/>
        <v>-</v>
      </c>
    </row>
    <row r="31" spans="1:10" x14ac:dyDescent="0.25">
      <c r="G31" s="139"/>
      <c r="H31" s="137">
        <v>6</v>
      </c>
      <c r="I31" s="16">
        <f>COUNTIF('Youth Demographics'!E:E,H31)+COUNTIF('Youth Demographics'!N:N,H31)+COUNTIF('Youth Demographics'!W:W,H31)+COUNTIF('Youth Demographics'!AF:AF,H31)</f>
        <v>0</v>
      </c>
      <c r="J31" s="186" t="str">
        <f t="shared" si="5"/>
        <v>-</v>
      </c>
    </row>
    <row r="32" spans="1:10" x14ac:dyDescent="0.25">
      <c r="G32" s="139"/>
      <c r="H32" s="137">
        <v>7</v>
      </c>
      <c r="I32" s="16">
        <f>COUNTIF('Youth Demographics'!E:E,H32)+COUNTIF('Youth Demographics'!N:N,H32)+COUNTIF('Youth Demographics'!W:W,H32)+COUNTIF('Youth Demographics'!AF:AF,H32)</f>
        <v>0</v>
      </c>
      <c r="J32" s="186" t="str">
        <f t="shared" si="5"/>
        <v>-</v>
      </c>
    </row>
    <row r="33" spans="7:10" x14ac:dyDescent="0.25">
      <c r="G33" s="139"/>
      <c r="H33" s="137">
        <v>8</v>
      </c>
      <c r="I33" s="16">
        <f>COUNTIF('Youth Demographics'!E:E,H33)+COUNTIF('Youth Demographics'!N:N,H33)+COUNTIF('Youth Demographics'!W:W,H33)+COUNTIF('Youth Demographics'!AF:AF,H33)</f>
        <v>0</v>
      </c>
      <c r="J33" s="186" t="str">
        <f t="shared" si="5"/>
        <v>-</v>
      </c>
    </row>
    <row r="34" spans="7:10" x14ac:dyDescent="0.25">
      <c r="G34" s="139"/>
      <c r="H34" s="137">
        <v>9</v>
      </c>
      <c r="I34" s="16">
        <f>COUNTIF('Youth Demographics'!E:E,H34)+COUNTIF('Youth Demographics'!N:N,H34)+COUNTIF('Youth Demographics'!W:W,H34)+COUNTIF('Youth Demographics'!AF:AF,H34)</f>
        <v>0</v>
      </c>
      <c r="J34" s="186" t="str">
        <f t="shared" si="5"/>
        <v>-</v>
      </c>
    </row>
    <row r="35" spans="7:10" x14ac:dyDescent="0.25">
      <c r="G35" s="139"/>
      <c r="H35" s="137">
        <v>10</v>
      </c>
      <c r="I35" s="16">
        <f>COUNTIF('Youth Demographics'!E:E,H35)+COUNTIF('Youth Demographics'!N:N,H35)+COUNTIF('Youth Demographics'!W:W,H35)+COUNTIF('Youth Demographics'!AF:AF,H35)</f>
        <v>0</v>
      </c>
      <c r="J35" s="186" t="str">
        <f t="shared" si="5"/>
        <v>-</v>
      </c>
    </row>
    <row r="36" spans="7:10" x14ac:dyDescent="0.25">
      <c r="G36" s="139"/>
      <c r="H36" s="137">
        <v>11</v>
      </c>
      <c r="I36" s="16">
        <f>COUNTIF('Youth Demographics'!E:E,H36)+COUNTIF('Youth Demographics'!N:N,H36)+COUNTIF('Youth Demographics'!W:W,H36)+COUNTIF('Youth Demographics'!AF:AF,H36)</f>
        <v>0</v>
      </c>
      <c r="J36" s="186" t="str">
        <f t="shared" si="5"/>
        <v>-</v>
      </c>
    </row>
    <row r="37" spans="7:10" x14ac:dyDescent="0.25">
      <c r="G37" s="140"/>
      <c r="H37" s="138">
        <v>12</v>
      </c>
      <c r="I37" s="171">
        <f>COUNTIF('Youth Demographics'!E:E,H37)+COUNTIF('Youth Demographics'!N:N,H37)+COUNTIF('Youth Demographics'!W:W,H37)+COUNTIF('Youth Demographics'!AF:AF,H37)</f>
        <v>0</v>
      </c>
      <c r="J37" s="187" t="str">
        <f t="shared" si="5"/>
        <v>-</v>
      </c>
    </row>
    <row r="38" spans="7:10" x14ac:dyDescent="0.25">
      <c r="G38" s="139" t="s">
        <v>141</v>
      </c>
      <c r="H38" s="137" t="s">
        <v>318</v>
      </c>
      <c r="I38" s="16">
        <f>COUNTIF('Youth Demographics'!F:F,H38)+COUNTIF('Youth Demographics'!O:O,H38)+COUNTIF('Youth Demographics'!X:X,H38)+COUNTIF('Youth Demographics'!AG:AG,H38)</f>
        <v>0</v>
      </c>
      <c r="J38" s="186" t="str">
        <f>IFERROR(I38/SUM(I$38:I$40),"-")</f>
        <v>-</v>
      </c>
    </row>
    <row r="39" spans="7:10" x14ac:dyDescent="0.25">
      <c r="G39" s="139"/>
      <c r="H39" s="137" t="s">
        <v>295</v>
      </c>
      <c r="I39" s="16">
        <f>COUNTIF('Youth Demographics'!F:F,H39)+COUNTIF('Youth Demographics'!O:O,H39)+COUNTIF('Youth Demographics'!X:X,H39)+COUNTIF('Youth Demographics'!AG:AG,H39)</f>
        <v>0</v>
      </c>
      <c r="J39" s="186" t="str">
        <f t="shared" ref="J39:J40" si="6">IFERROR(I39/SUM(I$38:I$40),"-")</f>
        <v>-</v>
      </c>
    </row>
    <row r="40" spans="7:10" x14ac:dyDescent="0.25">
      <c r="G40" s="140"/>
      <c r="H40" s="138" t="s">
        <v>296</v>
      </c>
      <c r="I40" s="171">
        <f>COUNTIF('Youth Demographics'!F:F,H40)+COUNTIF('Youth Demographics'!O:O,H40)+COUNTIF('Youth Demographics'!X:X,H40)+COUNTIF('Youth Demographics'!AG:AG,H40)</f>
        <v>0</v>
      </c>
      <c r="J40" s="187" t="str">
        <f t="shared" si="6"/>
        <v>-</v>
      </c>
    </row>
    <row r="41" spans="7:10" x14ac:dyDescent="0.25">
      <c r="G41" s="139" t="s">
        <v>319</v>
      </c>
      <c r="H41" s="137" t="s">
        <v>320</v>
      </c>
      <c r="I41" s="16">
        <f>COUNTIF('Youth Demographics'!H:H,H41)+COUNTIF('Youth Demographics'!Q:Q,H41)+COUNTIF('Youth Demographics'!Z:Z,H41)+COUNTIF('Youth Demographics'!AI:AI,H41)</f>
        <v>0</v>
      </c>
      <c r="J41" s="186" t="str">
        <f>IFERROR(I41/SUM(I$41:I$44),"-")</f>
        <v>-</v>
      </c>
    </row>
    <row r="42" spans="7:10" x14ac:dyDescent="0.25">
      <c r="G42" s="139"/>
      <c r="H42" s="137" t="s">
        <v>321</v>
      </c>
      <c r="I42" s="16">
        <f>COUNTIF('Youth Demographics'!H:H,H42)+COUNTIF('Youth Demographics'!Q:Q,H42)+COUNTIF('Youth Demographics'!Z:Z,H42)+COUNTIF('Youth Demographics'!AI:AI,H42)</f>
        <v>0</v>
      </c>
      <c r="J42" s="186" t="str">
        <f t="shared" ref="J42:J44" si="7">IFERROR(I42/SUM(I$41:I$44),"-")</f>
        <v>-</v>
      </c>
    </row>
    <row r="43" spans="7:10" x14ac:dyDescent="0.25">
      <c r="G43" s="139"/>
      <c r="H43" s="137" t="s">
        <v>434</v>
      </c>
      <c r="I43" s="16">
        <f>COUNTIF('Youth Demographics'!H:H,H43)+COUNTIF('Youth Demographics'!Q:Q,H43)+COUNTIF('Youth Demographics'!Z:Z,H43)+COUNTIF('Youth Demographics'!AI:AI,H43)</f>
        <v>0</v>
      </c>
      <c r="J43" s="186" t="str">
        <f t="shared" si="7"/>
        <v>-</v>
      </c>
    </row>
    <row r="44" spans="7:10" x14ac:dyDescent="0.25">
      <c r="G44" s="140"/>
      <c r="H44" s="138" t="s">
        <v>296</v>
      </c>
      <c r="I44" s="171">
        <f>COUNTIF('Youth Demographics'!H:H,H44)+COUNTIF('Youth Demographics'!Q:Q,H44)+COUNTIF('Youth Demographics'!Z:Z,H44)+COUNTIF('Youth Demographics'!AI:AI,H44)</f>
        <v>0</v>
      </c>
      <c r="J44" s="187" t="str">
        <f t="shared" si="7"/>
        <v>-</v>
      </c>
    </row>
    <row r="45" spans="7:10" x14ac:dyDescent="0.25">
      <c r="G45" s="139" t="s">
        <v>145</v>
      </c>
      <c r="H45" s="137" t="s">
        <v>310</v>
      </c>
      <c r="I45" s="16">
        <f>COUNTIF('Youth Demographics'!I:I,H45)+COUNTIF('Youth Demographics'!R:R,H45)+COUNTIF('Youth Demographics'!AA:AA,H45)+COUNTIF('Youth Demographics'!AJ:AJ,H45)</f>
        <v>0</v>
      </c>
      <c r="J45" s="186" t="str">
        <f t="shared" ref="J45:J50" si="8">IFERROR(I45/SUM(I$45:I$50),"-")</f>
        <v>-</v>
      </c>
    </row>
    <row r="46" spans="7:10" x14ac:dyDescent="0.25">
      <c r="G46" s="139"/>
      <c r="H46" s="137" t="s">
        <v>311</v>
      </c>
      <c r="I46" s="16">
        <f>COUNTIF('Youth Demographics'!I:I,H46)+COUNTIF('Youth Demographics'!R:R,H46)+COUNTIF('Youth Demographics'!AA:AA,H46)+COUNTIF('Youth Demographics'!AJ:AJ,H46)</f>
        <v>0</v>
      </c>
      <c r="J46" s="186" t="str">
        <f t="shared" si="8"/>
        <v>-</v>
      </c>
    </row>
    <row r="47" spans="7:10" x14ac:dyDescent="0.25">
      <c r="G47" s="139"/>
      <c r="H47" s="137" t="s">
        <v>354</v>
      </c>
      <c r="I47" s="16">
        <f>COUNTIF('Youth Demographics'!I:I,H47)+COUNTIF('Youth Demographics'!R:R,H47)+COUNTIF('Youth Demographics'!AA:AA,H47)+COUNTIF('Youth Demographics'!AJ:AJ,H47)</f>
        <v>0</v>
      </c>
      <c r="J47" s="186" t="str">
        <f t="shared" si="8"/>
        <v>-</v>
      </c>
    </row>
    <row r="48" spans="7:10" x14ac:dyDescent="0.25">
      <c r="G48" s="139"/>
      <c r="H48" s="137" t="s">
        <v>386</v>
      </c>
      <c r="I48" s="16">
        <f>COUNTIF('Youth Demographics'!I:I,H48)+COUNTIF('Youth Demographics'!R:R,H48)+COUNTIF('Youth Demographics'!AA:AA,H48)+COUNTIF('Youth Demographics'!AJ:AJ,H48)</f>
        <v>0</v>
      </c>
      <c r="J48" s="186" t="str">
        <f t="shared" si="8"/>
        <v>-</v>
      </c>
    </row>
    <row r="49" spans="7:10" x14ac:dyDescent="0.25">
      <c r="G49" s="139"/>
      <c r="H49" s="137" t="s">
        <v>312</v>
      </c>
      <c r="I49" s="16">
        <f>COUNTIF('Youth Demographics'!I:I,H49)+COUNTIF('Youth Demographics'!R:R,H49)+COUNTIF('Youth Demographics'!AA:AA,H49)+COUNTIF('Youth Demographics'!AJ:AJ,H49)</f>
        <v>0</v>
      </c>
      <c r="J49" s="186" t="str">
        <f t="shared" si="8"/>
        <v>-</v>
      </c>
    </row>
    <row r="50" spans="7:10" x14ac:dyDescent="0.25">
      <c r="G50" s="140"/>
      <c r="H50" s="138" t="s">
        <v>296</v>
      </c>
      <c r="I50" s="171">
        <f>COUNTIF('Youth Demographics'!I:I,H50)+COUNTIF('Youth Demographics'!R:R,H50)+COUNTIF('Youth Demographics'!AA:AA,H50)+COUNTIF('Youth Demographics'!AJ:AJ,H50)</f>
        <v>0</v>
      </c>
      <c r="J50" s="187" t="str">
        <f t="shared" si="8"/>
        <v>-</v>
      </c>
    </row>
    <row r="51" spans="7:10" x14ac:dyDescent="0.25">
      <c r="G51" s="139" t="s">
        <v>289</v>
      </c>
      <c r="H51" s="137" t="s">
        <v>314</v>
      </c>
      <c r="I51" s="16">
        <f>COUNTIF('Youth Demographics'!K:K,H51)+COUNTIF('Youth Demographics'!T:T,H51)+COUNTIF('Youth Demographics'!AC:AC,H51)+COUNTIF('Youth Demographics'!AC:AC,H51)</f>
        <v>0</v>
      </c>
      <c r="J51" s="186" t="str">
        <f>IFERROR(I51/SUM(I$51:I$52),"-")</f>
        <v>-</v>
      </c>
    </row>
    <row r="52" spans="7:10" x14ac:dyDescent="0.25">
      <c r="G52" s="140"/>
      <c r="H52" s="138" t="s">
        <v>315</v>
      </c>
      <c r="I52" s="171">
        <f>COUNTIF('Youth Demographics'!K:K,H52)+COUNTIF('Youth Demographics'!T:T,H52)+COUNTIF('Youth Demographics'!AC:AC,H52)+COUNTIF('Youth Demographics'!AC:AC,H52)</f>
        <v>0</v>
      </c>
      <c r="J52" s="187" t="str">
        <f>IFERROR(I52/SUM(I$51:I$52),"-")</f>
        <v>-</v>
      </c>
    </row>
  </sheetData>
  <sheetProtection password="E992" sheet="1" objects="1" scenarios="1"/>
  <mergeCells count="2">
    <mergeCell ref="A1:B1"/>
    <mergeCell ref="G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AB43"/>
  <sheetViews>
    <sheetView workbookViewId="0">
      <selection activeCell="C6" sqref="C6"/>
    </sheetView>
  </sheetViews>
  <sheetFormatPr defaultRowHeight="15" x14ac:dyDescent="0.25"/>
  <cols>
    <col min="1" max="2" width="11.28515625" customWidth="1"/>
    <col min="3" max="3" width="16.42578125" customWidth="1"/>
    <col min="4" max="4" width="34.85546875" customWidth="1"/>
    <col min="5" max="5" width="11.85546875" customWidth="1"/>
    <col min="6" max="6" width="18.140625" customWidth="1"/>
    <col min="7" max="8" width="10.42578125" customWidth="1"/>
    <col min="9" max="9" width="19.28515625" customWidth="1"/>
    <col min="12" max="12" width="11.85546875" customWidth="1"/>
    <col min="19" max="19" width="15.28515625" customWidth="1"/>
    <col min="20" max="20" width="10.140625" customWidth="1"/>
    <col min="21" max="21" width="28.140625" customWidth="1"/>
    <col min="24" max="25" width="10.7109375" customWidth="1"/>
  </cols>
  <sheetData>
    <row r="1" spans="1:28" x14ac:dyDescent="0.25">
      <c r="A1" s="326">
        <f>'Process PMs'!G4</f>
        <v>44562</v>
      </c>
      <c r="B1" s="327">
        <f>'Process PMs'!G5</f>
        <v>1</v>
      </c>
      <c r="C1" s="349">
        <f>EDATE(A1,(B1-1)*12)</f>
        <v>44562</v>
      </c>
      <c r="D1" s="15">
        <f>DATE(YEAR(C1),MONTH(C1)-MOD(MONTH(C1)-1,3),1)</f>
        <v>44562</v>
      </c>
      <c r="E1" s="15">
        <f>A1</f>
        <v>44562</v>
      </c>
      <c r="F1" t="s">
        <v>412</v>
      </c>
      <c r="L1" t="s">
        <v>124</v>
      </c>
      <c r="M1" s="18" t="s">
        <v>125</v>
      </c>
      <c r="N1" s="18" t="s">
        <v>126</v>
      </c>
      <c r="R1" s="18"/>
      <c r="S1" s="18"/>
      <c r="T1" s="18"/>
      <c r="U1" s="20"/>
      <c r="V1" s="18"/>
      <c r="W1" s="21"/>
      <c r="X1" s="21"/>
      <c r="Y1" s="21"/>
      <c r="Z1" s="18"/>
      <c r="AB1" s="18"/>
    </row>
    <row r="2" spans="1:28" x14ac:dyDescent="0.25">
      <c r="E2" s="15"/>
      <c r="L2" t="str">
        <f>'Process PMs'!A8</f>
        <v>Jan-Mar 2022</v>
      </c>
      <c r="M2">
        <f>MONTH(DATEVALUE(LEFT($L2,3)&amp;"1"))</f>
        <v>1</v>
      </c>
      <c r="N2">
        <v>1</v>
      </c>
      <c r="P2">
        <f>IF(COUNTA('Process PMs'!D10:D14)&lt;&gt;0,4,IF(COUNTA('Process PMs'!C10:C14)&lt;&gt;0,3,IF(COUNTA('Process PMs'!B10:B14)&lt;&gt;0,2,IF(COUNTA('Process PMs'!A10:A14)&lt;&gt;0,1,0))))</f>
        <v>0</v>
      </c>
      <c r="S2" s="22"/>
      <c r="T2" s="15"/>
      <c r="U2" s="15"/>
      <c r="V2" s="23"/>
      <c r="W2" s="23"/>
      <c r="X2" s="15"/>
      <c r="Y2" s="15"/>
      <c r="Z2" s="23"/>
    </row>
    <row r="3" spans="1:28" x14ac:dyDescent="0.25">
      <c r="A3" s="328" t="s">
        <v>121</v>
      </c>
      <c r="B3" s="328" t="s">
        <v>122</v>
      </c>
      <c r="C3" s="327" t="s">
        <v>390</v>
      </c>
      <c r="D3" s="327" t="s">
        <v>123</v>
      </c>
      <c r="E3" s="327" t="s">
        <v>387</v>
      </c>
      <c r="F3" s="327" t="s">
        <v>388</v>
      </c>
      <c r="G3" s="327" t="s">
        <v>398</v>
      </c>
      <c r="H3" s="237" t="s">
        <v>399</v>
      </c>
      <c r="I3" s="327" t="s">
        <v>400</v>
      </c>
      <c r="M3" s="19">
        <f>MONTH(EDATE(DATEVALUE(LEFT($L$2,3)&amp;"1"),1))</f>
        <v>2</v>
      </c>
      <c r="N3">
        <v>1</v>
      </c>
      <c r="S3" s="15"/>
      <c r="T3" s="15"/>
      <c r="U3" s="15"/>
      <c r="V3" s="23"/>
      <c r="W3" s="23"/>
      <c r="X3" s="15"/>
      <c r="Y3" s="15"/>
      <c r="Z3" s="23"/>
    </row>
    <row r="4" spans="1:28" x14ac:dyDescent="0.25">
      <c r="A4" s="17">
        <f>D1</f>
        <v>44562</v>
      </c>
      <c r="B4" s="17">
        <f>EDATE(A4,2)</f>
        <v>44621</v>
      </c>
      <c r="C4" t="str">
        <f>CONCATENATE("Year ",B$1," - Quarter 1")</f>
        <v>Year 1 - Quarter 1</v>
      </c>
      <c r="D4" s="16">
        <v>1</v>
      </c>
      <c r="E4" s="16">
        <f>'Process PMs'!$G$5</f>
        <v>1</v>
      </c>
      <c r="F4" s="15" t="str">
        <f>CONCATENATE(TEXT(A4,"mmm"),"-",TEXT(B4,"mmm yyyy"))</f>
        <v>Jan-Mar 2022</v>
      </c>
      <c r="G4" s="15">
        <f t="shared" ref="G4:H7" si="0">A4</f>
        <v>44562</v>
      </c>
      <c r="H4" s="15">
        <f t="shared" si="0"/>
        <v>44621</v>
      </c>
      <c r="I4" s="15">
        <f>EOMONTH(H4,0)</f>
        <v>44651</v>
      </c>
      <c r="M4" s="19">
        <f>MONTH(EDATE(DATEVALUE(LEFT($L$2,3)&amp;"1"),2))</f>
        <v>3</v>
      </c>
      <c r="N4">
        <v>1</v>
      </c>
      <c r="S4" s="15"/>
      <c r="T4" s="15"/>
      <c r="U4" s="15"/>
      <c r="V4" s="23"/>
      <c r="W4" s="23"/>
      <c r="X4" s="15"/>
      <c r="Y4" s="15"/>
      <c r="Z4" s="23"/>
    </row>
    <row r="5" spans="1:28" x14ac:dyDescent="0.25">
      <c r="A5" s="17">
        <f>EOMONTH(B4,0)+1</f>
        <v>44652</v>
      </c>
      <c r="B5" s="17">
        <f t="shared" ref="B5:B7" si="1">EDATE(A5,2)</f>
        <v>44713</v>
      </c>
      <c r="C5" t="str">
        <f>CONCATENATE("Year ",B$1," - Quarter 2")</f>
        <v>Year 1 - Quarter 2</v>
      </c>
      <c r="D5" s="16">
        <v>2</v>
      </c>
      <c r="E5" s="16">
        <f>'Process PMs'!$G$5</f>
        <v>1</v>
      </c>
      <c r="F5" s="15" t="str">
        <f>CONCATENATE(TEXT(A5,"mmm"),"-",TEXT(B5,"mmm yyyy"))</f>
        <v>Apr-Jun 2022</v>
      </c>
      <c r="G5" s="15">
        <f t="shared" si="0"/>
        <v>44652</v>
      </c>
      <c r="H5" s="15">
        <f t="shared" si="0"/>
        <v>44713</v>
      </c>
      <c r="I5" s="15">
        <f>EOMONTH(H5,0)</f>
        <v>44742</v>
      </c>
      <c r="M5" s="19">
        <f>MONTH(EDATE(DATEVALUE(LEFT($L$2,3)&amp;"1"),3))</f>
        <v>4</v>
      </c>
      <c r="N5">
        <v>2</v>
      </c>
      <c r="V5" s="23"/>
      <c r="W5" s="23"/>
      <c r="X5" s="15"/>
      <c r="Y5" s="15"/>
      <c r="Z5" s="23"/>
    </row>
    <row r="6" spans="1:28" x14ac:dyDescent="0.25">
      <c r="A6" s="17">
        <f>EOMONTH(B5,0)+1</f>
        <v>44743</v>
      </c>
      <c r="B6" s="17">
        <f t="shared" si="1"/>
        <v>44805</v>
      </c>
      <c r="C6" t="str">
        <f>CONCATENATE("Year ",B$1," - Quarter 3")</f>
        <v>Year 1 - Quarter 3</v>
      </c>
      <c r="D6" s="16">
        <v>3</v>
      </c>
      <c r="E6" s="16">
        <f>'Process PMs'!$G$5</f>
        <v>1</v>
      </c>
      <c r="F6" s="15" t="str">
        <f>CONCATENATE(TEXT(A6,"mmm"),"-",TEXT(B6,"mmm yyyy"))</f>
        <v>Jul-Sep 2022</v>
      </c>
      <c r="G6" s="15">
        <f t="shared" si="0"/>
        <v>44743</v>
      </c>
      <c r="H6" s="15">
        <f t="shared" si="0"/>
        <v>44805</v>
      </c>
      <c r="I6" s="15">
        <f>EOMONTH(H6,0)</f>
        <v>44834</v>
      </c>
      <c r="M6" s="19">
        <f>MONTH(EDATE(DATEVALUE(LEFT($L$2,3)&amp;"1"),4))</f>
        <v>5</v>
      </c>
      <c r="N6">
        <v>2</v>
      </c>
      <c r="V6" s="23"/>
      <c r="W6" s="23"/>
      <c r="X6" s="15"/>
      <c r="Y6" s="15"/>
      <c r="Z6" s="23"/>
    </row>
    <row r="7" spans="1:28" x14ac:dyDescent="0.25">
      <c r="A7" s="17">
        <f>EOMONTH(B6,0)+1</f>
        <v>44835</v>
      </c>
      <c r="B7" s="17">
        <f t="shared" si="1"/>
        <v>44896</v>
      </c>
      <c r="C7" t="str">
        <f>CONCATENATE("Year ",B$1," - Quarter 4")</f>
        <v>Year 1 - Quarter 4</v>
      </c>
      <c r="D7" s="16">
        <v>4</v>
      </c>
      <c r="E7" s="16">
        <f>'Process PMs'!$G$5</f>
        <v>1</v>
      </c>
      <c r="F7" s="15" t="str">
        <f>CONCATENATE(TEXT(A7,"mmm"),"-",TEXT(B7,"mmm yyyy"))</f>
        <v>Oct-Dec 2022</v>
      </c>
      <c r="G7" s="15">
        <f t="shared" si="0"/>
        <v>44835</v>
      </c>
      <c r="H7" s="15">
        <f t="shared" si="0"/>
        <v>44896</v>
      </c>
      <c r="I7" s="15">
        <f>EOMONTH(H7,0)</f>
        <v>44926</v>
      </c>
      <c r="M7" s="19">
        <f>MONTH(EDATE(DATEVALUE(LEFT($L$2,3)&amp;"1"),5))</f>
        <v>6</v>
      </c>
      <c r="N7">
        <v>2</v>
      </c>
      <c r="V7" s="23"/>
      <c r="W7" s="23"/>
      <c r="X7" s="15"/>
      <c r="Y7" s="15"/>
      <c r="Z7" s="23"/>
    </row>
    <row r="8" spans="1:28" x14ac:dyDescent="0.25">
      <c r="A8" s="17"/>
      <c r="B8" s="17"/>
      <c r="E8" s="16"/>
      <c r="M8" s="19">
        <f>MONTH(EDATE(DATEVALUE(LEFT($L$2,3)&amp;"1"),6))</f>
        <v>7</v>
      </c>
      <c r="N8">
        <v>3</v>
      </c>
      <c r="V8" s="23"/>
      <c r="W8" s="23"/>
      <c r="X8" s="15"/>
      <c r="Y8" s="15"/>
      <c r="Z8" s="23"/>
    </row>
    <row r="9" spans="1:28" x14ac:dyDescent="0.25">
      <c r="A9" s="17"/>
      <c r="B9" s="17"/>
      <c r="E9" s="16"/>
      <c r="M9" s="19">
        <f>MONTH(EDATE(DATEVALUE(LEFT($L$2,3)&amp;"1"),7))</f>
        <v>8</v>
      </c>
      <c r="N9">
        <v>3</v>
      </c>
      <c r="V9" s="23"/>
      <c r="W9" s="23"/>
      <c r="X9" s="15"/>
      <c r="Y9" s="15"/>
      <c r="Z9" s="23"/>
    </row>
    <row r="10" spans="1:28" x14ac:dyDescent="0.25">
      <c r="A10" s="17"/>
      <c r="B10" s="17"/>
      <c r="E10" s="16"/>
      <c r="M10" s="19">
        <f>MONTH(EDATE(DATEVALUE(LEFT($L$2,3)&amp;"1"),8))</f>
        <v>9</v>
      </c>
      <c r="N10">
        <v>3</v>
      </c>
    </row>
    <row r="11" spans="1:28" x14ac:dyDescent="0.25">
      <c r="A11" s="17"/>
      <c r="B11" s="17"/>
      <c r="E11" s="16"/>
      <c r="M11" s="19">
        <f>MONTH(EDATE(DATEVALUE(LEFT($L$2,3)&amp;"1"),9))</f>
        <v>10</v>
      </c>
      <c r="N11">
        <v>4</v>
      </c>
    </row>
    <row r="12" spans="1:28" x14ac:dyDescent="0.25">
      <c r="M12" s="19">
        <f>MONTH(EDATE(DATEVALUE(LEFT($L$2,3)&amp;"1"),10))</f>
        <v>11</v>
      </c>
      <c r="N12">
        <v>4</v>
      </c>
    </row>
    <row r="13" spans="1:28" x14ac:dyDescent="0.25">
      <c r="M13" s="19">
        <f>MONTH(EDATE(DATEVALUE(LEFT($L$2,3)&amp;"1"),11))</f>
        <v>12</v>
      </c>
      <c r="N13">
        <v>4</v>
      </c>
    </row>
    <row r="17" spans="1:9" x14ac:dyDescent="0.25">
      <c r="H17" s="329"/>
      <c r="I17" s="23"/>
    </row>
    <row r="30" spans="1:9" x14ac:dyDescent="0.25">
      <c r="A30" t="s">
        <v>318</v>
      </c>
      <c r="B30" t="s">
        <v>297</v>
      </c>
      <c r="C30" t="s">
        <v>303</v>
      </c>
      <c r="D30" t="s">
        <v>310</v>
      </c>
      <c r="E30" t="s">
        <v>314</v>
      </c>
      <c r="F30" t="s">
        <v>316</v>
      </c>
      <c r="G30" t="s">
        <v>431</v>
      </c>
    </row>
    <row r="31" spans="1:9" x14ac:dyDescent="0.25">
      <c r="A31" t="s">
        <v>295</v>
      </c>
      <c r="B31" t="s">
        <v>298</v>
      </c>
      <c r="C31" t="s">
        <v>304</v>
      </c>
      <c r="D31" t="s">
        <v>311</v>
      </c>
      <c r="E31" t="s">
        <v>315</v>
      </c>
      <c r="F31" t="s">
        <v>317</v>
      </c>
      <c r="G31" t="s">
        <v>432</v>
      </c>
    </row>
    <row r="32" spans="1:9" x14ac:dyDescent="0.25">
      <c r="A32" t="s">
        <v>296</v>
      </c>
      <c r="B32" t="s">
        <v>428</v>
      </c>
      <c r="C32" t="s">
        <v>306</v>
      </c>
      <c r="D32" t="s">
        <v>354</v>
      </c>
      <c r="F32">
        <v>1</v>
      </c>
      <c r="G32" t="s">
        <v>434</v>
      </c>
    </row>
    <row r="33" spans="2:7" x14ac:dyDescent="0.25">
      <c r="B33" t="s">
        <v>300</v>
      </c>
      <c r="C33" t="s">
        <v>305</v>
      </c>
      <c r="D33" t="s">
        <v>429</v>
      </c>
      <c r="F33">
        <v>2</v>
      </c>
      <c r="G33" t="s">
        <v>296</v>
      </c>
    </row>
    <row r="34" spans="2:7" x14ac:dyDescent="0.25">
      <c r="B34" t="s">
        <v>301</v>
      </c>
      <c r="C34" t="s">
        <v>307</v>
      </c>
      <c r="D34" t="s">
        <v>312</v>
      </c>
      <c r="F34">
        <v>3</v>
      </c>
    </row>
    <row r="35" spans="2:7" x14ac:dyDescent="0.25">
      <c r="B35" t="s">
        <v>302</v>
      </c>
      <c r="C35" t="s">
        <v>308</v>
      </c>
      <c r="D35" t="s">
        <v>296</v>
      </c>
      <c r="F35">
        <v>4</v>
      </c>
    </row>
    <row r="36" spans="2:7" x14ac:dyDescent="0.25">
      <c r="C36" t="s">
        <v>309</v>
      </c>
      <c r="F36">
        <v>5</v>
      </c>
    </row>
    <row r="37" spans="2:7" x14ac:dyDescent="0.25">
      <c r="C37" t="s">
        <v>433</v>
      </c>
      <c r="F37">
        <v>6</v>
      </c>
    </row>
    <row r="38" spans="2:7" x14ac:dyDescent="0.25">
      <c r="C38" t="s">
        <v>296</v>
      </c>
      <c r="F38">
        <v>7</v>
      </c>
    </row>
    <row r="39" spans="2:7" x14ac:dyDescent="0.25">
      <c r="F39">
        <v>8</v>
      </c>
    </row>
    <row r="40" spans="2:7" x14ac:dyDescent="0.25">
      <c r="F40">
        <v>9</v>
      </c>
    </row>
    <row r="41" spans="2:7" x14ac:dyDescent="0.25">
      <c r="F41">
        <v>10</v>
      </c>
    </row>
    <row r="42" spans="2:7" x14ac:dyDescent="0.25">
      <c r="F42">
        <v>11</v>
      </c>
    </row>
    <row r="43" spans="2:7" x14ac:dyDescent="0.25">
      <c r="F43">
        <v>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Instructions</vt:lpstr>
      <vt:lpstr>Process PMs</vt:lpstr>
      <vt:lpstr>Outcome PMs</vt:lpstr>
      <vt:lpstr>Session Tracking</vt:lpstr>
      <vt:lpstr>Youth Demographics</vt:lpstr>
      <vt:lpstr>PPI Pre-Post</vt:lpstr>
      <vt:lpstr>Fidelity</vt:lpstr>
      <vt:lpstr>Demographics Summary</vt:lpstr>
      <vt:lpstr>calcs</vt:lpstr>
      <vt:lpstr>dbRecords</vt:lpstr>
      <vt:lpstr>Instructions!Print_Area</vt:lpstr>
      <vt:lpstr>'Outcome PMs'!Print_Area</vt:lpstr>
      <vt:lpstr>'Outcome PMs'!Print_Titles</vt:lpstr>
      <vt:lpstr>QtrRanges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E Moore</dc:creator>
  <cp:lastModifiedBy>Windows User</cp:lastModifiedBy>
  <cp:lastPrinted>2013-08-01T13:18:25Z</cp:lastPrinted>
  <dcterms:created xsi:type="dcterms:W3CDTF">2010-09-08T23:29:57Z</dcterms:created>
  <dcterms:modified xsi:type="dcterms:W3CDTF">2022-08-04T18:53:01Z</dcterms:modified>
</cp:coreProperties>
</file>